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2336" windowHeight="8136" tabRatio="922" activeTab="0"/>
  </bookViews>
  <sheets>
    <sheet name="Tagebuch" sheetId="1" r:id="rId1"/>
    <sheet name="Stammdaten" sheetId="2" r:id="rId2"/>
    <sheet name="Gesamtausw." sheetId="3" r:id="rId3"/>
    <sheet name="Schlag1" sheetId="4" r:id="rId4"/>
    <sheet name="s2" sheetId="5" r:id="rId5"/>
  </sheets>
  <externalReferences>
    <externalReference r:id="rId8"/>
  </externalReferences>
  <definedNames>
    <definedName name="_xlnm.Print_Area" localSheetId="4">'s2'!$A$1:$R$101</definedName>
    <definedName name="_xlnm.Print_Area" localSheetId="3">'Schlag1'!$A$1:$R$101</definedName>
    <definedName name="_xlnm.Print_Area" localSheetId="1">'Stammdaten'!$B$1:$I$149</definedName>
    <definedName name="Z_5D3132E1_3D5B_11D3_9F0C_F34821873878_.wvu.PrintArea" localSheetId="4" hidden="1">'s2'!$A$1:$R$101</definedName>
    <definedName name="Z_5D3132E1_3D5B_11D3_9F0C_F34821873878_.wvu.PrintArea" localSheetId="3" hidden="1">'Schlag1'!$A$1:$R$101</definedName>
    <definedName name="Z_5D3132E1_3D5B_11D3_9F0C_F34821873878_.wvu.PrintArea" localSheetId="1" hidden="1">'Stammdaten'!$B$1:$I$149</definedName>
    <definedName name="Z_5D3132E1_3D5B_11D3_9F0C_F34821873878_.wvu.Rows" localSheetId="1" hidden="1">'Stammdaten'!#REF!</definedName>
    <definedName name="Z_D6FA8CC1_E341_11D3_9F0E_B02F5EEA491B_.wvu.Cols" localSheetId="4" hidden="1">'s2'!$T:$W</definedName>
    <definedName name="Z_D6FA8CC1_E341_11D3_9F0E_B02F5EEA491B_.wvu.Cols" localSheetId="3" hidden="1">'Schlag1'!$T:$W</definedName>
    <definedName name="Z_D6FA8CC1_E341_11D3_9F0E_B02F5EEA491B_.wvu.PrintArea" localSheetId="4" hidden="1">'s2'!$A$1:$R$101</definedName>
    <definedName name="Z_D6FA8CC1_E341_11D3_9F0E_B02F5EEA491B_.wvu.PrintArea" localSheetId="3" hidden="1">'Schlag1'!$A$1:$R$101</definedName>
    <definedName name="Z_D6FA8CC1_E341_11D3_9F0E_B02F5EEA491B_.wvu.PrintArea" localSheetId="1" hidden="1">'Stammdaten'!$B$1:$I$149</definedName>
    <definedName name="Z_D6FA8CC1_E341_11D3_9F0E_B02F5EEA491B_.wvu.Rows" localSheetId="1" hidden="1">'Stammdaten'!#REF!</definedName>
  </definedNames>
  <calcPr fullCalcOnLoad="1"/>
</workbook>
</file>

<file path=xl/comments4.xml><?xml version="1.0" encoding="utf-8"?>
<comments xmlns="http://schemas.openxmlformats.org/spreadsheetml/2006/main">
  <authors>
    <author>Kluth</author>
  </authors>
  <commentList>
    <comment ref="I4" authorId="0">
      <text>
        <r>
          <rPr>
            <b/>
            <sz val="7"/>
            <rFont val="Tahoma"/>
            <family val="0"/>
          </rPr>
          <t xml:space="preserve">N Ausnutzung
in % eingeben
</t>
        </r>
        <r>
          <rPr>
            <sz val="7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7"/>
            <rFont val="Tahoma"/>
            <family val="0"/>
          </rPr>
          <t>mit Taste (Pos1 )
in diese Spalte  zurück</t>
        </r>
        <r>
          <rPr>
            <sz val="7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7"/>
            <rFont val="Tahoma"/>
            <family val="0"/>
          </rPr>
          <t xml:space="preserve">Ertragserwartung
eingeben
Zwingend nötig
</t>
        </r>
      </text>
    </comment>
    <comment ref="H6" authorId="0">
      <text>
        <r>
          <rPr>
            <b/>
            <sz val="7"/>
            <rFont val="Tahoma"/>
            <family val="2"/>
          </rPr>
          <t xml:space="preserve">
Zeit oder Einheit
können auch manuell
eingegeben werden
</t>
        </r>
      </text>
    </comment>
  </commentList>
</comments>
</file>

<file path=xl/comments5.xml><?xml version="1.0" encoding="utf-8"?>
<comments xmlns="http://schemas.openxmlformats.org/spreadsheetml/2006/main">
  <authors>
    <author>Kluth</author>
  </authors>
  <commentList>
    <comment ref="I4" authorId="0">
      <text>
        <r>
          <rPr>
            <b/>
            <sz val="7"/>
            <rFont val="Tahoma"/>
            <family val="0"/>
          </rPr>
          <t xml:space="preserve">N Ausnutzung
in % eingeben
</t>
        </r>
        <r>
          <rPr>
            <sz val="7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7"/>
            <rFont val="Tahoma"/>
            <family val="0"/>
          </rPr>
          <t>mit Taste (Pos1 )
in diese Spalte  zurück</t>
        </r>
        <r>
          <rPr>
            <sz val="7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7"/>
            <rFont val="Tahoma"/>
            <family val="0"/>
          </rPr>
          <t xml:space="preserve">Ertragserwartung
eingeben
Zwingend nötig
</t>
        </r>
      </text>
    </comment>
    <comment ref="H6" authorId="0">
      <text>
        <r>
          <rPr>
            <b/>
            <sz val="7"/>
            <rFont val="Tahoma"/>
            <family val="2"/>
          </rPr>
          <t xml:space="preserve">
Zeit oder Einheit
können auch manuell
eingegeben werden
</t>
        </r>
      </text>
    </comment>
  </commentList>
</comments>
</file>

<file path=xl/sharedStrings.xml><?xml version="1.0" encoding="utf-8"?>
<sst xmlns="http://schemas.openxmlformats.org/spreadsheetml/2006/main" count="464" uniqueCount="223">
  <si>
    <t>Preise/h /ha</t>
  </si>
  <si>
    <t>Bodenbearbeitung</t>
  </si>
  <si>
    <t>Fendt mit Vikon</t>
  </si>
  <si>
    <t>anhäufeln</t>
  </si>
  <si>
    <t>Ernte</t>
  </si>
  <si>
    <t>Mähdrescher</t>
  </si>
  <si>
    <t>CCM</t>
  </si>
  <si>
    <t>Kartoffelvollernter</t>
  </si>
  <si>
    <t>Maishächsler mit anfahren</t>
  </si>
  <si>
    <t>Aussaat</t>
  </si>
  <si>
    <t>N</t>
  </si>
  <si>
    <t>P2O5</t>
  </si>
  <si>
    <t>Kali</t>
  </si>
  <si>
    <t>Schweinegülle</t>
  </si>
  <si>
    <t>Fressergülle</t>
  </si>
  <si>
    <t>Rindergülle</t>
  </si>
  <si>
    <t>Hochsilogülle</t>
  </si>
  <si>
    <t>gemischte Gülle</t>
  </si>
  <si>
    <t>Klärschlamm Emsl.stä.</t>
  </si>
  <si>
    <t>Kartoffelfruchwasser</t>
  </si>
  <si>
    <t>Wintg. Marinka</t>
  </si>
  <si>
    <t>Winterr.Halo</t>
  </si>
  <si>
    <t>Triticale Modus</t>
  </si>
  <si>
    <t>Triticale Boreas</t>
  </si>
  <si>
    <t>Preise dt/Pack</t>
  </si>
  <si>
    <t>Gemenge Hafer+Gerste</t>
  </si>
  <si>
    <t>Pfanzkart. Durchs. Preis</t>
  </si>
  <si>
    <t xml:space="preserve">Allure (A) </t>
  </si>
  <si>
    <t>Producent (A)</t>
  </si>
  <si>
    <t>Krometa  (A)</t>
  </si>
  <si>
    <t>Eigener Nachbau</t>
  </si>
  <si>
    <t>Elkana</t>
  </si>
  <si>
    <t>Aurora</t>
  </si>
  <si>
    <t>18/46</t>
  </si>
  <si>
    <t>KAS</t>
  </si>
  <si>
    <t>Slavis</t>
  </si>
  <si>
    <t>Türkis</t>
  </si>
  <si>
    <t>Schlagname:</t>
  </si>
  <si>
    <t>Schlaggröße :</t>
  </si>
  <si>
    <t>Sonstige Einahmen</t>
  </si>
  <si>
    <t>Hauptfrucht</t>
  </si>
  <si>
    <t>Zwischenfrucht</t>
  </si>
  <si>
    <t>Stroh</t>
  </si>
  <si>
    <t>Flächenbeihilfe</t>
  </si>
  <si>
    <t>Einahmen Gesamt</t>
  </si>
  <si>
    <t>Kosten Gesamt</t>
  </si>
  <si>
    <t>Menge</t>
  </si>
  <si>
    <t>%</t>
  </si>
  <si>
    <t>Maneb</t>
  </si>
  <si>
    <t>ha</t>
  </si>
  <si>
    <t>Schlag</t>
  </si>
  <si>
    <t>Variable Kosten</t>
  </si>
  <si>
    <t>Pacht</t>
  </si>
  <si>
    <t>Sonstige Kosten</t>
  </si>
  <si>
    <t>Mittel oder Name</t>
  </si>
  <si>
    <t>Summe Organische   ----&gt;</t>
  </si>
  <si>
    <t>Deckungsbeitrag von Schlag</t>
  </si>
  <si>
    <t>Summe Aussaat  ----&gt;</t>
  </si>
  <si>
    <t>Erntemaschine</t>
  </si>
  <si>
    <t>Summe Pflege Spritzen --&gt;</t>
  </si>
  <si>
    <t xml:space="preserve"> Summe Ernte  ----&gt;</t>
  </si>
  <si>
    <t>Kosten Mittel</t>
  </si>
  <si>
    <t>Mais legen</t>
  </si>
  <si>
    <t>120 PS Grubber</t>
  </si>
  <si>
    <t>120 PS Schwergrubber</t>
  </si>
  <si>
    <t>120 PS Scheibenegge</t>
  </si>
  <si>
    <t>120 PS Saatbett</t>
  </si>
  <si>
    <t>120 PS Saatbettkombination</t>
  </si>
  <si>
    <t>Datum</t>
  </si>
  <si>
    <t>igeln</t>
  </si>
  <si>
    <t>Mais igeln + Düngung</t>
  </si>
  <si>
    <t>Pflege / Düngen /Spritzen</t>
  </si>
  <si>
    <t>Dügerberechnung</t>
  </si>
  <si>
    <t>Organ.-D</t>
  </si>
  <si>
    <t>Kostenentstehung</t>
  </si>
  <si>
    <t>Ridumil MZ</t>
  </si>
  <si>
    <t>Beregnung 1 *</t>
  </si>
  <si>
    <t>Pflege</t>
  </si>
  <si>
    <t xml:space="preserve"> Entzug</t>
  </si>
  <si>
    <t xml:space="preserve"> Zufuhr</t>
  </si>
  <si>
    <t>DB</t>
  </si>
  <si>
    <t>Preis Maschine h / ha</t>
  </si>
  <si>
    <t>W/ Roggen Nachbau</t>
  </si>
  <si>
    <t>Stärkekartoffeln</t>
  </si>
  <si>
    <t>Pflanzkartoffeln</t>
  </si>
  <si>
    <t>Silomais</t>
  </si>
  <si>
    <t>W-Roggen</t>
  </si>
  <si>
    <t>Hafer</t>
  </si>
  <si>
    <t>Triticale</t>
  </si>
  <si>
    <t>Hochzucht (A) (/)</t>
  </si>
  <si>
    <t>DB Gesamtschläge</t>
  </si>
  <si>
    <t>DB ha</t>
  </si>
  <si>
    <t>DB Gesamt</t>
  </si>
  <si>
    <t>MgO</t>
  </si>
  <si>
    <t>Bodenbea.</t>
  </si>
  <si>
    <t>Organische Düngung</t>
  </si>
  <si>
    <t>CaO</t>
  </si>
  <si>
    <t>Grunddün.</t>
  </si>
  <si>
    <t>Wildackermi.</t>
  </si>
  <si>
    <t>Moor</t>
  </si>
  <si>
    <t>Körnermais</t>
  </si>
  <si>
    <t>Polyram WG</t>
  </si>
  <si>
    <t>Polyra1,5 + 200gr Brestan</t>
  </si>
  <si>
    <t>Brestan</t>
  </si>
  <si>
    <t>Duplasan DP</t>
  </si>
  <si>
    <t>Amistar</t>
  </si>
  <si>
    <t>Opus Top</t>
  </si>
  <si>
    <t>IPU</t>
  </si>
  <si>
    <t>Concert</t>
  </si>
  <si>
    <t>90gr</t>
  </si>
  <si>
    <t>Sommergerste</t>
  </si>
  <si>
    <t>0,6Amistar+0,75 Opus Top</t>
  </si>
  <si>
    <t>Winterg.</t>
  </si>
  <si>
    <t>+++</t>
  </si>
  <si>
    <t>1-1,5 Liter</t>
  </si>
  <si>
    <t>Ripcord</t>
  </si>
  <si>
    <t>Läuse</t>
  </si>
  <si>
    <t>+</t>
  </si>
  <si>
    <t>++</t>
  </si>
  <si>
    <t>Wirksamkeit</t>
  </si>
  <si>
    <t>0,9 Li</t>
  </si>
  <si>
    <t>Zintan Pack + Moltivel 0,75</t>
  </si>
  <si>
    <t xml:space="preserve">1 Pack </t>
  </si>
  <si>
    <t>Sommergerste Reg.</t>
  </si>
  <si>
    <t>Moltivel</t>
  </si>
  <si>
    <t>Li</t>
  </si>
  <si>
    <t>Quecke</t>
  </si>
  <si>
    <t>Nährstoffaufnahme kg / dt</t>
  </si>
  <si>
    <t>C</t>
  </si>
  <si>
    <t>B</t>
  </si>
  <si>
    <t>A</t>
  </si>
  <si>
    <t>D</t>
  </si>
  <si>
    <t xml:space="preserve"> Über-. oder Unterdüngung</t>
  </si>
  <si>
    <t>P²O5</t>
  </si>
  <si>
    <t xml:space="preserve"> Einstellung Versorgunsstufen</t>
  </si>
  <si>
    <t>C = Neutral</t>
  </si>
  <si>
    <t>Stammdaten Versorgunsstufen</t>
  </si>
  <si>
    <t xml:space="preserve"> Versorgungsstufen A-D</t>
  </si>
  <si>
    <t>pH Wert</t>
  </si>
  <si>
    <t>dt Preis</t>
  </si>
  <si>
    <t>Kalkmergel MgO</t>
  </si>
  <si>
    <t>Bas.+Senkor</t>
  </si>
  <si>
    <t>Zintan Pack</t>
  </si>
  <si>
    <t>Klärschlamm fahren lassen m³</t>
  </si>
  <si>
    <t>Zeit / Einheit</t>
  </si>
  <si>
    <t>Gesamtkosten ha</t>
  </si>
  <si>
    <t>Anbauübersicht und DB aller Schläge</t>
  </si>
  <si>
    <t>Gemenge Ha+Ger.</t>
  </si>
  <si>
    <t>Wintergerste</t>
  </si>
  <si>
    <t>Weizen</t>
  </si>
  <si>
    <t>Gülleart</t>
  </si>
  <si>
    <t>gemischter Mist</t>
  </si>
  <si>
    <t>Aufwandmenge ca.</t>
  </si>
  <si>
    <t>Schlagnamen</t>
  </si>
  <si>
    <t>ha Größe</t>
  </si>
  <si>
    <t>Fruchtart</t>
  </si>
  <si>
    <t>Kosten  Maschine ha</t>
  </si>
  <si>
    <t xml:space="preserve">Anbaujahr  </t>
  </si>
  <si>
    <t>Maschine</t>
  </si>
  <si>
    <t>Mineraldüngung</t>
  </si>
  <si>
    <t>Summe Bodenbea.   ----&gt;</t>
  </si>
  <si>
    <t>Einheit Zeit Maschine</t>
  </si>
  <si>
    <t>Gesamtkosten Maschine Mittel Schlag</t>
  </si>
  <si>
    <t>Aussaat Maschine</t>
  </si>
  <si>
    <t>Summe Mineraldüngung  ----&gt;</t>
  </si>
  <si>
    <t xml:space="preserve">Ernte von                     </t>
  </si>
  <si>
    <t>Versorgungsstufen</t>
  </si>
  <si>
    <t xml:space="preserve"> Entzug und Einstellung ( Solldüngung)</t>
  </si>
  <si>
    <t>DB  Schlag</t>
  </si>
  <si>
    <t xml:space="preserve">     Kommentare</t>
  </si>
  <si>
    <t>Schmutz %</t>
  </si>
  <si>
    <t>Stärke %</t>
  </si>
  <si>
    <t>Dateneingabe und Auswertung</t>
  </si>
  <si>
    <t>Gülleausbringung Maschine</t>
  </si>
  <si>
    <t>Düngen Maschine</t>
  </si>
  <si>
    <t>Transport 1*Emlicheim 24 To</t>
  </si>
  <si>
    <t>Preise dt</t>
  </si>
  <si>
    <t>Preise  Einheit</t>
  </si>
  <si>
    <t>Gelbsenf</t>
  </si>
  <si>
    <t>Winterraps</t>
  </si>
  <si>
    <t>Mais</t>
  </si>
  <si>
    <t>Getr.</t>
  </si>
  <si>
    <t>Kommentare</t>
  </si>
  <si>
    <t xml:space="preserve">Feldspritze </t>
  </si>
  <si>
    <t>Kartoffel pflanzen</t>
  </si>
  <si>
    <t>Zeit</t>
  </si>
  <si>
    <t>120 PS  5 Schar  mit Packer</t>
  </si>
  <si>
    <t>Großflächenstreuer</t>
  </si>
  <si>
    <t>Großflächenstreuer  Kalk</t>
  </si>
  <si>
    <t>Zeile frei lassen</t>
  </si>
  <si>
    <t>Karto.</t>
  </si>
  <si>
    <t xml:space="preserve">           Düngerbilanz</t>
  </si>
  <si>
    <t>Pflanzenschutzmittel</t>
  </si>
  <si>
    <t>ausgebr. Menge dt m³</t>
  </si>
  <si>
    <t>Preis  Mittel Einheit / dt</t>
  </si>
  <si>
    <t>frei</t>
  </si>
  <si>
    <t>Pflegearbeiten / Pflanzenschutz / Beregn.</t>
  </si>
  <si>
    <t>Summe Gesamtdüngung  ----&gt;</t>
  </si>
  <si>
    <t>Gülle-N Ausnutzung %</t>
  </si>
  <si>
    <t>Siegfried Kluth Striepe Nr.3  49847 Itterbeck  Tel. 05948 580 eMail KluthStriepe@T-online.de</t>
  </si>
  <si>
    <t xml:space="preserve">  © </t>
  </si>
  <si>
    <t>Sencor</t>
  </si>
  <si>
    <t>am Haus</t>
  </si>
  <si>
    <t xml:space="preserve"> </t>
  </si>
  <si>
    <t>Ende</t>
  </si>
  <si>
    <t>Organische-Düngung</t>
  </si>
  <si>
    <t>Kartoffelkraut</t>
  </si>
  <si>
    <t>Mineraldünger</t>
  </si>
  <si>
    <t>Saatgut</t>
  </si>
  <si>
    <t>Getreide</t>
  </si>
  <si>
    <t>Wintg. Marinka Nachbau</t>
  </si>
  <si>
    <t>Kartoffeln</t>
  </si>
  <si>
    <t>Zwischenfrüchte</t>
  </si>
  <si>
    <t xml:space="preserve">     Stammdaten Ackertagebuch</t>
  </si>
  <si>
    <t>Bodenbearbeitung  Maschine</t>
  </si>
  <si>
    <t xml:space="preserve">Datum  </t>
  </si>
  <si>
    <t xml:space="preserve"> Auswertung</t>
  </si>
  <si>
    <t>Ertragserwartung dt</t>
  </si>
  <si>
    <t>65 PS  Grubber</t>
  </si>
  <si>
    <t xml:space="preserve"> Vorfrucht       </t>
  </si>
  <si>
    <t>Bodenbearbeitung gesamt</t>
  </si>
  <si>
    <r>
      <t>120 PS Güllefaß 10m</t>
    </r>
    <r>
      <rPr>
        <b/>
        <sz val="10"/>
        <color indexed="9"/>
        <rFont val="Arial"/>
        <family val="2"/>
      </rPr>
      <t>²</t>
    </r>
  </si>
  <si>
    <r>
      <t>120 PS Güllefaß 7m</t>
    </r>
    <r>
      <rPr>
        <b/>
        <sz val="10"/>
        <color indexed="9"/>
        <rFont val="Arial"/>
        <family val="2"/>
      </rPr>
      <t>²</t>
    </r>
  </si>
</sst>
</file>

<file path=xl/styles.xml><?xml version="1.0" encoding="utf-8"?>
<styleSheet xmlns="http://schemas.openxmlformats.org/spreadsheetml/2006/main">
  <numFmts count="3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_-* #,##0.0000\ &quot;DM&quot;_-;\-* #,##0.0000\ &quot;DM&quot;_-;_-* &quot;-&quot;????\ &quot;DM&quot;_-;_-@_-"/>
    <numFmt numFmtId="168" formatCode="_-* #,##0.00000\ &quot;DM&quot;_-;\-* #,##0.00000\ &quot;DM&quot;_-;_-* &quot;-&quot;????\ &quot;DM&quot;_-;_-@_-"/>
    <numFmt numFmtId="169" formatCode="_-* #,##0.000\ &quot;DM&quot;_-;\-* #,##0.000\ &quot;DM&quot;_-;_-* &quot;-&quot;????\ &quot;DM&quot;_-;_-@_-"/>
    <numFmt numFmtId="170" formatCode="_-* #,##0.00\ &quot;DM&quot;_-;\-* #,##0.00\ &quot;DM&quot;_-;_-* &quot;-&quot;????\ &quot;DM&quot;_-;_-@_-"/>
    <numFmt numFmtId="171" formatCode="_-* #,##0.000\ _D_M_-;\-* #,##0.000\ _D_M_-;_-* &quot;-&quot;??\ _D_M_-;_-@_-"/>
    <numFmt numFmtId="172" formatCode="#,##0.00_ ;\-#,##0.00\ "/>
    <numFmt numFmtId="173" formatCode="dd\ mm\ yy"/>
    <numFmt numFmtId="174" formatCode="#,##0_ ;\-#,##0\ "/>
    <numFmt numFmtId="175" formatCode="#,##0.0000\ &quot;DM&quot;;\-#,##0.0000\ &quot;DM&quot;"/>
    <numFmt numFmtId="176" formatCode="00000"/>
    <numFmt numFmtId="177" formatCode="#,##0.000_ ;\-#,##0.000\ "/>
    <numFmt numFmtId="178" formatCode="#,##0.0_ ;\-#,##0.0\ "/>
    <numFmt numFmtId="179" formatCode="#,##0\ &quot;DM&quot;"/>
    <numFmt numFmtId="180" formatCode="0.E+00"/>
    <numFmt numFmtId="181" formatCode="#,##0.00\ _D_M"/>
    <numFmt numFmtId="182" formatCode="#,##0.00\ &quot;DM&quot;"/>
    <numFmt numFmtId="183" formatCode="0.00000"/>
    <numFmt numFmtId="184" formatCode="d/m/yy\ h:mm\ AM/PM"/>
    <numFmt numFmtId="185" formatCode="d/\ mmmm\ yyyy"/>
    <numFmt numFmtId="186" formatCode="0.00\ \€"/>
    <numFmt numFmtId="187" formatCode="dd/mm/yy"/>
  </numFmts>
  <fonts count="116">
    <font>
      <sz val="10"/>
      <name val="Arial"/>
      <family val="0"/>
    </font>
    <font>
      <sz val="8"/>
      <name val="Arial"/>
      <family val="2"/>
    </font>
    <font>
      <sz val="14"/>
      <color indexed="56"/>
      <name val="Arrus Blk BT"/>
      <family val="1"/>
    </font>
    <font>
      <sz val="10"/>
      <color indexed="5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sz val="12"/>
      <color indexed="56"/>
      <name val="Arrus Blk BT"/>
      <family val="1"/>
    </font>
    <font>
      <sz val="9"/>
      <color indexed="56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43"/>
      <name val="Arial"/>
      <family val="2"/>
    </font>
    <font>
      <sz val="8"/>
      <color indexed="16"/>
      <name val="Arial"/>
      <family val="2"/>
    </font>
    <font>
      <sz val="8"/>
      <color indexed="43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2"/>
      <color indexed="56"/>
      <name val="Arial"/>
      <family val="0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sz val="10"/>
      <color indexed="58"/>
      <name val="Arial"/>
      <family val="2"/>
    </font>
    <font>
      <sz val="12"/>
      <name val="Arial"/>
      <family val="2"/>
    </font>
    <font>
      <sz val="17"/>
      <name val="Arial"/>
      <family val="0"/>
    </font>
    <font>
      <b/>
      <sz val="11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Times New Roman"/>
      <family val="1"/>
    </font>
    <font>
      <b/>
      <sz val="11"/>
      <color indexed="13"/>
      <name val="Times New Roman"/>
      <family val="1"/>
    </font>
    <font>
      <sz val="15.25"/>
      <name val="Arial"/>
      <family val="0"/>
    </font>
    <font>
      <sz val="10.7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color indexed="34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55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10"/>
      <color indexed="18"/>
      <name val="Arial"/>
      <family val="2"/>
    </font>
    <font>
      <sz val="10"/>
      <color indexed="56"/>
      <name val="Times New Roman"/>
      <family val="1"/>
    </font>
    <font>
      <sz val="8"/>
      <name val="Tahoma"/>
      <family val="2"/>
    </font>
    <font>
      <b/>
      <sz val="12"/>
      <color indexed="22"/>
      <name val="Arial"/>
      <family val="2"/>
    </font>
    <font>
      <b/>
      <sz val="14"/>
      <color indexed="56"/>
      <name val="Arial"/>
      <family val="2"/>
    </font>
    <font>
      <sz val="8"/>
      <color indexed="8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name val="Arial"/>
      <family val="0"/>
    </font>
    <font>
      <b/>
      <u val="single"/>
      <sz val="11"/>
      <color indexed="56"/>
      <name val="Arial"/>
      <family val="2"/>
    </font>
    <font>
      <u val="single"/>
      <sz val="10"/>
      <color indexed="9"/>
      <name val="Arial"/>
      <family val="2"/>
    </font>
    <font>
      <u val="single"/>
      <sz val="9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9"/>
      <color indexed="56"/>
      <name val="Arial"/>
      <family val="2"/>
    </font>
    <font>
      <b/>
      <sz val="17"/>
      <name val="Times New Roman"/>
      <family val="1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9.5"/>
      <color indexed="16"/>
      <name val="Arial"/>
      <family val="2"/>
    </font>
    <font>
      <b/>
      <sz val="9.5"/>
      <color indexed="8"/>
      <name val="Arial"/>
      <family val="2"/>
    </font>
    <font>
      <b/>
      <sz val="9.5"/>
      <color indexed="16"/>
      <name val="Arial"/>
      <family val="2"/>
    </font>
    <font>
      <sz val="9.5"/>
      <color indexed="56"/>
      <name val="Arial"/>
      <family val="2"/>
    </font>
    <font>
      <b/>
      <sz val="9.5"/>
      <color indexed="56"/>
      <name val="Arial"/>
      <family val="2"/>
    </font>
    <font>
      <b/>
      <sz val="9.5"/>
      <color indexed="8"/>
      <name val="Arial Narrow"/>
      <family val="2"/>
    </font>
    <font>
      <sz val="9.5"/>
      <color indexed="13"/>
      <name val="Arial"/>
      <family val="2"/>
    </font>
    <font>
      <b/>
      <sz val="9.5"/>
      <color indexed="10"/>
      <name val="Arial"/>
      <family val="2"/>
    </font>
    <font>
      <b/>
      <sz val="9.5"/>
      <color indexed="12"/>
      <name val="Arial"/>
      <family val="2"/>
    </font>
    <font>
      <b/>
      <sz val="9.5"/>
      <color indexed="17"/>
      <name val="Arial"/>
      <family val="2"/>
    </font>
    <font>
      <b/>
      <sz val="14"/>
      <color indexed="56"/>
      <name val="Times New Roman"/>
      <family val="1"/>
    </font>
    <font>
      <sz val="14"/>
      <color indexed="56"/>
      <name val="Arial"/>
      <family val="0"/>
    </font>
    <font>
      <sz val="8"/>
      <color indexed="9"/>
      <name val="Arial"/>
      <family val="2"/>
    </font>
    <font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Arial"/>
      <family val="2"/>
    </font>
    <font>
      <b/>
      <sz val="12"/>
      <color indexed="9"/>
      <name val="Times New Roman"/>
      <family val="1"/>
    </font>
    <font>
      <b/>
      <sz val="8"/>
      <color indexed="9"/>
      <name val="Arial"/>
      <family val="2"/>
    </font>
    <font>
      <b/>
      <sz val="9.5"/>
      <color indexed="9"/>
      <name val="Arial"/>
      <family val="2"/>
    </font>
    <font>
      <b/>
      <sz val="12"/>
      <color indexed="56"/>
      <name val="Times New Roman"/>
      <family val="1"/>
    </font>
    <font>
      <sz val="8"/>
      <color indexed="56"/>
      <name val="Arial"/>
      <family val="2"/>
    </font>
    <font>
      <b/>
      <sz val="10"/>
      <color indexed="8"/>
      <name val="Arial"/>
      <family val="2"/>
    </font>
    <font>
      <sz val="9.5"/>
      <name val="Times New Roman"/>
      <family val="1"/>
    </font>
    <font>
      <sz val="12"/>
      <color indexed="56"/>
      <name val="Times New Roman"/>
      <family val="1"/>
    </font>
    <font>
      <b/>
      <sz val="10.5"/>
      <color indexed="13"/>
      <name val="Arial"/>
      <family val="2"/>
    </font>
    <font>
      <sz val="8"/>
      <color indexed="56"/>
      <name val="Times New Roman"/>
      <family val="1"/>
    </font>
    <font>
      <sz val="8"/>
      <color indexed="12"/>
      <name val="Times New Roman"/>
      <family val="1"/>
    </font>
    <font>
      <sz val="9"/>
      <color indexed="56"/>
      <name val="Times New Roman"/>
      <family val="1"/>
    </font>
    <font>
      <sz val="9"/>
      <color indexed="12"/>
      <name val="Arial"/>
      <family val="2"/>
    </font>
    <font>
      <b/>
      <sz val="8"/>
      <color indexed="56"/>
      <name val="Arial"/>
      <family val="2"/>
    </font>
    <font>
      <b/>
      <sz val="16"/>
      <color indexed="56"/>
      <name val="Times New Roman"/>
      <family val="1"/>
    </font>
    <font>
      <sz val="16"/>
      <name val="Arial"/>
      <family val="2"/>
    </font>
    <font>
      <b/>
      <sz val="72"/>
      <color indexed="13"/>
      <name val="Times New Roman"/>
      <family val="1"/>
    </font>
    <font>
      <b/>
      <sz val="11"/>
      <color indexed="1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sz val="12"/>
      <color indexed="12"/>
      <name val="Arrus Blk BT"/>
      <family val="1"/>
    </font>
    <font>
      <sz val="8"/>
      <color indexed="22"/>
      <name val="Arial"/>
      <family val="2"/>
    </font>
    <font>
      <b/>
      <sz val="11"/>
      <color indexed="22"/>
      <name val="Arial"/>
      <family val="2"/>
    </font>
    <font>
      <b/>
      <sz val="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7"/>
      <name val="Times New Roman"/>
      <family val="1"/>
    </font>
    <font>
      <b/>
      <sz val="24"/>
      <color indexed="12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56"/>
      <name val="Times New Roman"/>
      <family val="1"/>
    </font>
    <font>
      <sz val="10"/>
      <color indexed="9"/>
      <name val="Times New Roman"/>
      <family val="1"/>
    </font>
    <font>
      <sz val="10"/>
      <color indexed="43"/>
      <name val="Times New Roman"/>
      <family val="1"/>
    </font>
    <font>
      <b/>
      <sz val="10"/>
      <color indexed="9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20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27" fillId="0" borderId="0" xfId="0" applyFont="1" applyAlignment="1" applyProtection="1">
      <alignment/>
      <protection locked="0"/>
    </xf>
    <xf numFmtId="0" fontId="28" fillId="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16" applyNumberFormat="1" applyAlignment="1" applyProtection="1">
      <alignment/>
      <protection/>
    </xf>
    <xf numFmtId="44" fontId="0" fillId="0" borderId="0" xfId="2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46" fillId="3" borderId="0" xfId="0" applyFont="1" applyFill="1" applyAlignment="1">
      <alignment/>
    </xf>
    <xf numFmtId="0" fontId="40" fillId="3" borderId="0" xfId="0" applyFont="1" applyFill="1" applyBorder="1" applyAlignment="1">
      <alignment horizontal="center"/>
    </xf>
    <xf numFmtId="166" fontId="46" fillId="3" borderId="0" xfId="0" applyNumberFormat="1" applyFont="1" applyFill="1" applyBorder="1" applyAlignment="1">
      <alignment/>
    </xf>
    <xf numFmtId="0" fontId="43" fillId="3" borderId="0" xfId="0" applyFont="1" applyFill="1" applyAlignment="1">
      <alignment/>
    </xf>
    <xf numFmtId="0" fontId="32" fillId="3" borderId="0" xfId="0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33" fillId="3" borderId="0" xfId="0" applyFont="1" applyFill="1" applyBorder="1" applyAlignment="1">
      <alignment/>
    </xf>
    <xf numFmtId="0" fontId="49" fillId="3" borderId="0" xfId="0" applyFont="1" applyFill="1" applyBorder="1" applyAlignment="1" applyProtection="1">
      <alignment horizontal="left" vertical="center"/>
      <protection locked="0"/>
    </xf>
    <xf numFmtId="44" fontId="28" fillId="3" borderId="0" xfId="2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0" fontId="50" fillId="3" borderId="2" xfId="0" applyFont="1" applyFill="1" applyBorder="1" applyAlignment="1" applyProtection="1">
      <alignment horizontal="right"/>
      <protection/>
    </xf>
    <xf numFmtId="0" fontId="53" fillId="3" borderId="0" xfId="0" applyFont="1" applyFill="1" applyAlignment="1" applyProtection="1">
      <alignment/>
      <protection/>
    </xf>
    <xf numFmtId="0" fontId="29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166" fontId="28" fillId="3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49" fontId="59" fillId="3" borderId="0" xfId="0" applyNumberFormat="1" applyFont="1" applyFill="1" applyBorder="1" applyAlignment="1" applyProtection="1">
      <alignment/>
      <protection/>
    </xf>
    <xf numFmtId="0" fontId="60" fillId="3" borderId="0" xfId="0" applyFont="1" applyFill="1" applyBorder="1" applyAlignment="1" applyProtection="1">
      <alignment horizontal="right"/>
      <protection/>
    </xf>
    <xf numFmtId="49" fontId="9" fillId="3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31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3" fillId="3" borderId="2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62" fillId="3" borderId="3" xfId="0" applyFont="1" applyFill="1" applyBorder="1" applyAlignment="1" applyProtection="1">
      <alignment/>
      <protection/>
    </xf>
    <xf numFmtId="0" fontId="63" fillId="3" borderId="0" xfId="0" applyFont="1" applyFill="1" applyBorder="1" applyAlignment="1" applyProtection="1">
      <alignment/>
      <protection hidden="1"/>
    </xf>
    <xf numFmtId="44" fontId="63" fillId="3" borderId="0" xfId="20" applyFont="1" applyFill="1" applyBorder="1" applyAlignment="1" applyProtection="1">
      <alignment/>
      <protection hidden="1"/>
    </xf>
    <xf numFmtId="44" fontId="63" fillId="3" borderId="0" xfId="20" applyFont="1" applyFill="1" applyBorder="1" applyAlignment="1" applyProtection="1">
      <alignment/>
      <protection/>
    </xf>
    <xf numFmtId="43" fontId="63" fillId="3" borderId="0" xfId="16" applyNumberFormat="1" applyFont="1" applyFill="1" applyBorder="1" applyAlignment="1" applyProtection="1">
      <alignment/>
      <protection locked="0"/>
    </xf>
    <xf numFmtId="44" fontId="66" fillId="3" borderId="0" xfId="20" applyFont="1" applyFill="1" applyBorder="1" applyAlignment="1" applyProtection="1">
      <alignment/>
      <protection/>
    </xf>
    <xf numFmtId="0" fontId="63" fillId="3" borderId="0" xfId="0" applyFont="1" applyFill="1" applyBorder="1" applyAlignment="1" applyProtection="1">
      <alignment/>
      <protection/>
    </xf>
    <xf numFmtId="0" fontId="65" fillId="3" borderId="0" xfId="0" applyFont="1" applyFill="1" applyBorder="1" applyAlignment="1" applyProtection="1">
      <alignment/>
      <protection/>
    </xf>
    <xf numFmtId="0" fontId="62" fillId="3" borderId="0" xfId="0" applyFont="1" applyFill="1" applyBorder="1" applyAlignment="1" applyProtection="1">
      <alignment/>
      <protection/>
    </xf>
    <xf numFmtId="44" fontId="62" fillId="3" borderId="0" xfId="20" applyFont="1" applyFill="1" applyBorder="1" applyAlignment="1" applyProtection="1">
      <alignment/>
      <protection/>
    </xf>
    <xf numFmtId="43" fontId="63" fillId="3" borderId="0" xfId="16" applyNumberFormat="1" applyFont="1" applyFill="1" applyBorder="1" applyAlignment="1" applyProtection="1">
      <alignment/>
      <protection/>
    </xf>
    <xf numFmtId="0" fontId="62" fillId="3" borderId="4" xfId="0" applyFont="1" applyFill="1" applyBorder="1" applyAlignment="1" applyProtection="1">
      <alignment/>
      <protection/>
    </xf>
    <xf numFmtId="44" fontId="62" fillId="3" borderId="5" xfId="20" applyFont="1" applyFill="1" applyBorder="1" applyAlignment="1" applyProtection="1">
      <alignment/>
      <protection/>
    </xf>
    <xf numFmtId="172" fontId="64" fillId="3" borderId="0" xfId="20" applyNumberFormat="1" applyFont="1" applyFill="1" applyAlignment="1" applyProtection="1">
      <alignment/>
      <protection/>
    </xf>
    <xf numFmtId="172" fontId="64" fillId="3" borderId="6" xfId="20" applyNumberFormat="1" applyFont="1" applyFill="1" applyBorder="1" applyAlignment="1" applyProtection="1">
      <alignment/>
      <protection/>
    </xf>
    <xf numFmtId="2" fontId="63" fillId="3" borderId="0" xfId="0" applyNumberFormat="1" applyFont="1" applyFill="1" applyBorder="1" applyAlignment="1" applyProtection="1">
      <alignment/>
      <protection hidden="1"/>
    </xf>
    <xf numFmtId="0" fontId="68" fillId="3" borderId="7" xfId="0" applyFont="1" applyFill="1" applyBorder="1" applyAlignment="1" applyProtection="1">
      <alignment/>
      <protection/>
    </xf>
    <xf numFmtId="0" fontId="62" fillId="3" borderId="7" xfId="0" applyFont="1" applyFill="1" applyBorder="1" applyAlignment="1" applyProtection="1">
      <alignment/>
      <protection/>
    </xf>
    <xf numFmtId="0" fontId="72" fillId="3" borderId="7" xfId="0" applyFont="1" applyFill="1" applyBorder="1" applyAlignment="1" applyProtection="1">
      <alignment/>
      <protection/>
    </xf>
    <xf numFmtId="43" fontId="63" fillId="3" borderId="0" xfId="16" applyNumberFormat="1" applyFont="1" applyFill="1" applyBorder="1" applyAlignment="1" applyProtection="1">
      <alignment horizontal="left"/>
      <protection locked="0"/>
    </xf>
    <xf numFmtId="14" fontId="63" fillId="3" borderId="0" xfId="20" applyNumberFormat="1" applyFont="1" applyFill="1" applyBorder="1" applyAlignment="1" applyProtection="1">
      <alignment/>
      <protection locked="0"/>
    </xf>
    <xf numFmtId="172" fontId="64" fillId="3" borderId="0" xfId="20" applyNumberFormat="1" applyFont="1" applyFill="1" applyBorder="1" applyAlignment="1" applyProtection="1">
      <alignment/>
      <protection hidden="1" locked="0"/>
    </xf>
    <xf numFmtId="2" fontId="63" fillId="3" borderId="0" xfId="0" applyNumberFormat="1" applyFont="1" applyFill="1" applyBorder="1" applyAlignment="1" applyProtection="1">
      <alignment/>
      <protection locked="0"/>
    </xf>
    <xf numFmtId="44" fontId="66" fillId="3" borderId="6" xfId="20" applyFont="1" applyFill="1" applyBorder="1" applyAlignment="1" applyProtection="1">
      <alignment/>
      <protection/>
    </xf>
    <xf numFmtId="0" fontId="62" fillId="3" borderId="0" xfId="0" applyFont="1" applyFill="1" applyBorder="1" applyAlignment="1" applyProtection="1">
      <alignment/>
      <protection/>
    </xf>
    <xf numFmtId="0" fontId="72" fillId="3" borderId="8" xfId="0" applyFont="1" applyFill="1" applyBorder="1" applyAlignment="1" applyProtection="1">
      <alignment/>
      <protection/>
    </xf>
    <xf numFmtId="0" fontId="62" fillId="3" borderId="8" xfId="0" applyFont="1" applyFill="1" applyBorder="1" applyAlignment="1" applyProtection="1">
      <alignment/>
      <protection/>
    </xf>
    <xf numFmtId="0" fontId="64" fillId="3" borderId="0" xfId="0" applyFont="1" applyFill="1" applyBorder="1" applyAlignment="1" applyProtection="1">
      <alignment/>
      <protection/>
    </xf>
    <xf numFmtId="0" fontId="68" fillId="3" borderId="9" xfId="0" applyFont="1" applyFill="1" applyBorder="1" applyAlignment="1" applyProtection="1">
      <alignment/>
      <protection/>
    </xf>
    <xf numFmtId="0" fontId="67" fillId="3" borderId="3" xfId="0" applyFont="1" applyFill="1" applyBorder="1" applyAlignment="1" applyProtection="1">
      <alignment/>
      <protection/>
    </xf>
    <xf numFmtId="2" fontId="62" fillId="3" borderId="0" xfId="0" applyNumberFormat="1" applyFont="1" applyFill="1" applyBorder="1" applyAlignment="1" applyProtection="1">
      <alignment/>
      <protection/>
    </xf>
    <xf numFmtId="1" fontId="72" fillId="3" borderId="7" xfId="0" applyNumberFormat="1" applyFont="1" applyFill="1" applyBorder="1" applyAlignment="1" applyProtection="1">
      <alignment/>
      <protection/>
    </xf>
    <xf numFmtId="1" fontId="61" fillId="3" borderId="7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/>
      <protection locked="0"/>
    </xf>
    <xf numFmtId="0" fontId="68" fillId="3" borderId="8" xfId="0" applyFont="1" applyFill="1" applyBorder="1" applyAlignment="1" applyProtection="1">
      <alignment/>
      <protection/>
    </xf>
    <xf numFmtId="0" fontId="67" fillId="3" borderId="10" xfId="0" applyFont="1" applyFill="1" applyBorder="1" applyAlignment="1" applyProtection="1">
      <alignment/>
      <protection/>
    </xf>
    <xf numFmtId="0" fontId="67" fillId="3" borderId="11" xfId="0" applyFont="1" applyFill="1" applyBorder="1" applyAlignment="1" applyProtection="1">
      <alignment/>
      <protection hidden="1"/>
    </xf>
    <xf numFmtId="0" fontId="67" fillId="3" borderId="12" xfId="0" applyFont="1" applyFill="1" applyBorder="1" applyAlignment="1" applyProtection="1">
      <alignment/>
      <protection/>
    </xf>
    <xf numFmtId="0" fontId="67" fillId="3" borderId="11" xfId="0" applyFont="1" applyFill="1" applyBorder="1" applyAlignment="1" applyProtection="1">
      <alignment/>
      <protection/>
    </xf>
    <xf numFmtId="0" fontId="68" fillId="3" borderId="13" xfId="0" applyFont="1" applyFill="1" applyBorder="1" applyAlignment="1" applyProtection="1">
      <alignment/>
      <protection/>
    </xf>
    <xf numFmtId="0" fontId="67" fillId="3" borderId="4" xfId="0" applyFont="1" applyFill="1" applyBorder="1" applyAlignment="1" applyProtection="1">
      <alignment/>
      <protection/>
    </xf>
    <xf numFmtId="0" fontId="67" fillId="3" borderId="14" xfId="0" applyFont="1" applyFill="1" applyBorder="1" applyAlignment="1" applyProtection="1">
      <alignment/>
      <protection/>
    </xf>
    <xf numFmtId="44" fontId="66" fillId="3" borderId="5" xfId="20" applyFont="1" applyFill="1" applyBorder="1" applyAlignment="1" applyProtection="1">
      <alignment/>
      <protection/>
    </xf>
    <xf numFmtId="44" fontId="62" fillId="3" borderId="6" xfId="20" applyFont="1" applyFill="1" applyBorder="1" applyAlignment="1" applyProtection="1">
      <alignment/>
      <protection/>
    </xf>
    <xf numFmtId="44" fontId="31" fillId="3" borderId="0" xfId="2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67" fillId="3" borderId="15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61" fillId="3" borderId="4" xfId="0" applyFont="1" applyFill="1" applyBorder="1" applyAlignment="1" applyProtection="1">
      <alignment/>
      <protection locked="0"/>
    </xf>
    <xf numFmtId="0" fontId="62" fillId="3" borderId="0" xfId="0" applyFont="1" applyFill="1" applyBorder="1" applyAlignment="1" applyProtection="1">
      <alignment/>
      <protection locked="0"/>
    </xf>
    <xf numFmtId="0" fontId="63" fillId="3" borderId="0" xfId="0" applyFont="1" applyFill="1" applyBorder="1" applyAlignment="1" applyProtection="1">
      <alignment/>
      <protection locked="0"/>
    </xf>
    <xf numFmtId="43" fontId="63" fillId="3" borderId="4" xfId="16" applyNumberFormat="1" applyFont="1" applyFill="1" applyBorder="1" applyAlignment="1" applyProtection="1">
      <alignment/>
      <protection locked="0"/>
    </xf>
    <xf numFmtId="166" fontId="61" fillId="3" borderId="7" xfId="0" applyNumberFormat="1" applyFont="1" applyFill="1" applyBorder="1" applyAlignment="1" applyProtection="1">
      <alignment horizontal="right"/>
      <protection/>
    </xf>
    <xf numFmtId="0" fontId="61" fillId="3" borderId="16" xfId="0" applyFont="1" applyFill="1" applyBorder="1" applyAlignment="1" applyProtection="1">
      <alignment/>
      <protection/>
    </xf>
    <xf numFmtId="181" fontId="66" fillId="3" borderId="0" xfId="0" applyNumberFormat="1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/>
      <protection locked="0"/>
    </xf>
    <xf numFmtId="0" fontId="18" fillId="0" borderId="1" xfId="0" applyFont="1" applyFill="1" applyBorder="1" applyAlignment="1" applyProtection="1">
      <alignment/>
      <protection locked="0"/>
    </xf>
    <xf numFmtId="0" fontId="78" fillId="2" borderId="18" xfId="0" applyFont="1" applyFill="1" applyBorder="1" applyAlignment="1">
      <alignment vertical="center"/>
    </xf>
    <xf numFmtId="0" fontId="79" fillId="2" borderId="2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80" fillId="2" borderId="20" xfId="0" applyFont="1" applyFill="1" applyBorder="1" applyAlignment="1">
      <alignment/>
    </xf>
    <xf numFmtId="166" fontId="80" fillId="2" borderId="21" xfId="0" applyNumberFormat="1" applyFont="1" applyFill="1" applyBorder="1" applyAlignment="1">
      <alignment/>
    </xf>
    <xf numFmtId="166" fontId="42" fillId="3" borderId="20" xfId="0" applyNumberFormat="1" applyFont="1" applyFill="1" applyBorder="1" applyAlignment="1">
      <alignment/>
    </xf>
    <xf numFmtId="166" fontId="42" fillId="4" borderId="20" xfId="0" applyNumberFormat="1" applyFont="1" applyFill="1" applyBorder="1" applyAlignment="1">
      <alignment/>
    </xf>
    <xf numFmtId="166" fontId="0" fillId="3" borderId="22" xfId="0" applyNumberFormat="1" applyFont="1" applyFill="1" applyBorder="1" applyAlignment="1">
      <alignment/>
    </xf>
    <xf numFmtId="166" fontId="0" fillId="4" borderId="22" xfId="0" applyNumberFormat="1" applyFont="1" applyFill="1" applyBorder="1" applyAlignment="1">
      <alignment/>
    </xf>
    <xf numFmtId="44" fontId="46" fillId="3" borderId="0" xfId="20" applyFont="1" applyFill="1" applyBorder="1" applyAlignment="1">
      <alignment/>
    </xf>
    <xf numFmtId="166" fontId="19" fillId="4" borderId="22" xfId="0" applyNumberFormat="1" applyFont="1" applyFill="1" applyBorder="1" applyAlignment="1">
      <alignment/>
    </xf>
    <xf numFmtId="0" fontId="82" fillId="5" borderId="3" xfId="0" applyNumberFormat="1" applyFont="1" applyFill="1" applyBorder="1" applyAlignment="1" applyProtection="1">
      <alignment/>
      <protection/>
    </xf>
    <xf numFmtId="0" fontId="3" fillId="3" borderId="23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83" fillId="3" borderId="24" xfId="0" applyFont="1" applyFill="1" applyBorder="1" applyAlignment="1">
      <alignment/>
    </xf>
    <xf numFmtId="0" fontId="83" fillId="3" borderId="22" xfId="0" applyFont="1" applyFill="1" applyBorder="1" applyAlignment="1">
      <alignment horizontal="center"/>
    </xf>
    <xf numFmtId="0" fontId="83" fillId="3" borderId="25" xfId="0" applyFont="1" applyFill="1" applyBorder="1" applyAlignment="1">
      <alignment horizontal="center"/>
    </xf>
    <xf numFmtId="166" fontId="42" fillId="3" borderId="26" xfId="0" applyNumberFormat="1" applyFont="1" applyFill="1" applyBorder="1" applyAlignment="1">
      <alignment/>
    </xf>
    <xf numFmtId="0" fontId="19" fillId="3" borderId="21" xfId="0" applyFont="1" applyFill="1" applyBorder="1" applyAlignment="1">
      <alignment/>
    </xf>
    <xf numFmtId="0" fontId="85" fillId="3" borderId="21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3" fillId="4" borderId="7" xfId="0" applyFont="1" applyFill="1" applyBorder="1" applyAlignment="1">
      <alignment/>
    </xf>
    <xf numFmtId="0" fontId="85" fillId="3" borderId="7" xfId="0" applyFont="1" applyFill="1" applyBorder="1" applyAlignment="1">
      <alignment horizontal="center"/>
    </xf>
    <xf numFmtId="0" fontId="85" fillId="3" borderId="7" xfId="0" applyFont="1" applyFill="1" applyBorder="1" applyAlignment="1">
      <alignment/>
    </xf>
    <xf numFmtId="0" fontId="87" fillId="3" borderId="27" xfId="0" applyFont="1" applyFill="1" applyBorder="1" applyAlignment="1">
      <alignment/>
    </xf>
    <xf numFmtId="166" fontId="87" fillId="3" borderId="5" xfId="0" applyNumberFormat="1" applyFont="1" applyFill="1" applyBorder="1" applyAlignment="1">
      <alignment/>
    </xf>
    <xf numFmtId="0" fontId="87" fillId="3" borderId="28" xfId="0" applyFont="1" applyFill="1" applyBorder="1" applyAlignment="1">
      <alignment/>
    </xf>
    <xf numFmtId="166" fontId="87" fillId="3" borderId="8" xfId="0" applyNumberFormat="1" applyFont="1" applyFill="1" applyBorder="1" applyAlignment="1">
      <alignment/>
    </xf>
    <xf numFmtId="0" fontId="67" fillId="3" borderId="29" xfId="0" applyFont="1" applyFill="1" applyBorder="1" applyAlignment="1" applyProtection="1">
      <alignment/>
      <protection/>
    </xf>
    <xf numFmtId="0" fontId="65" fillId="3" borderId="30" xfId="0" applyFont="1" applyFill="1" applyBorder="1" applyAlignment="1" applyProtection="1">
      <alignment/>
      <protection/>
    </xf>
    <xf numFmtId="0" fontId="62" fillId="3" borderId="31" xfId="0" applyFont="1" applyFill="1" applyBorder="1" applyAlignment="1" applyProtection="1">
      <alignment/>
      <protection/>
    </xf>
    <xf numFmtId="0" fontId="62" fillId="3" borderId="32" xfId="0" applyFont="1" applyFill="1" applyBorder="1" applyAlignment="1" applyProtection="1">
      <alignment/>
      <protection/>
    </xf>
    <xf numFmtId="0" fontId="62" fillId="3" borderId="33" xfId="0" applyFont="1" applyFill="1" applyBorder="1" applyAlignment="1" applyProtection="1">
      <alignment/>
      <protection/>
    </xf>
    <xf numFmtId="44" fontId="62" fillId="3" borderId="34" xfId="20" applyFont="1" applyFill="1" applyBorder="1" applyAlignment="1" applyProtection="1">
      <alignment/>
      <protection/>
    </xf>
    <xf numFmtId="44" fontId="62" fillId="3" borderId="35" xfId="20" applyFont="1" applyFill="1" applyBorder="1" applyAlignment="1" applyProtection="1">
      <alignment/>
      <protection/>
    </xf>
    <xf numFmtId="44" fontId="64" fillId="3" borderId="35" xfId="20" applyFont="1" applyFill="1" applyBorder="1" applyAlignment="1" applyProtection="1">
      <alignment/>
      <protection/>
    </xf>
    <xf numFmtId="0" fontId="68" fillId="3" borderId="36" xfId="0" applyFont="1" applyFill="1" applyBorder="1" applyAlignment="1" applyProtection="1">
      <alignment/>
      <protection/>
    </xf>
    <xf numFmtId="0" fontId="23" fillId="4" borderId="13" xfId="0" applyFont="1" applyFill="1" applyBorder="1" applyAlignment="1">
      <alignment/>
    </xf>
    <xf numFmtId="0" fontId="23" fillId="4" borderId="37" xfId="0" applyFont="1" applyFill="1" applyBorder="1" applyAlignment="1">
      <alignment horizontal="center"/>
    </xf>
    <xf numFmtId="0" fontId="85" fillId="3" borderId="0" xfId="0" applyFont="1" applyFill="1" applyBorder="1" applyAlignment="1">
      <alignment horizontal="center"/>
    </xf>
    <xf numFmtId="0" fontId="85" fillId="3" borderId="0" xfId="0" applyFont="1" applyFill="1" applyBorder="1" applyAlignment="1">
      <alignment/>
    </xf>
    <xf numFmtId="7" fontId="0" fillId="3" borderId="0" xfId="20" applyNumberFormat="1" applyFont="1" applyFill="1" applyBorder="1" applyAlignment="1">
      <alignment/>
    </xf>
    <xf numFmtId="44" fontId="42" fillId="3" borderId="0" xfId="20" applyFont="1" applyFill="1" applyBorder="1" applyAlignment="1">
      <alignment/>
    </xf>
    <xf numFmtId="0" fontId="85" fillId="3" borderId="38" xfId="0" applyFont="1" applyFill="1" applyBorder="1" applyAlignment="1">
      <alignment horizontal="center"/>
    </xf>
    <xf numFmtId="166" fontId="0" fillId="3" borderId="38" xfId="0" applyNumberFormat="1" applyFont="1" applyFill="1" applyBorder="1" applyAlignment="1">
      <alignment/>
    </xf>
    <xf numFmtId="166" fontId="42" fillId="3" borderId="38" xfId="0" applyNumberFormat="1" applyFont="1" applyFill="1" applyBorder="1" applyAlignment="1">
      <alignment/>
    </xf>
    <xf numFmtId="49" fontId="68" fillId="3" borderId="4" xfId="20" applyNumberFormat="1" applyFont="1" applyFill="1" applyBorder="1" applyAlignment="1" applyProtection="1">
      <alignment/>
      <protection/>
    </xf>
    <xf numFmtId="0" fontId="37" fillId="3" borderId="4" xfId="0" applyFont="1" applyFill="1" applyBorder="1" applyAlignment="1" applyProtection="1">
      <alignment horizontal="left" vertical="center"/>
      <protection/>
    </xf>
    <xf numFmtId="0" fontId="53" fillId="3" borderId="4" xfId="0" applyFont="1" applyFill="1" applyBorder="1" applyAlignment="1" applyProtection="1">
      <alignment/>
      <protection/>
    </xf>
    <xf numFmtId="0" fontId="9" fillId="3" borderId="4" xfId="0" applyFont="1" applyFill="1" applyBorder="1" applyAlignment="1" applyProtection="1">
      <alignment vertical="center" wrapText="1"/>
      <protection/>
    </xf>
    <xf numFmtId="0" fontId="37" fillId="3" borderId="4" xfId="0" applyFont="1" applyFill="1" applyBorder="1" applyAlignment="1" applyProtection="1">
      <alignment horizontal="left" vertical="center" wrapText="1"/>
      <protection/>
    </xf>
    <xf numFmtId="0" fontId="37" fillId="3" borderId="4" xfId="0" applyFont="1" applyFill="1" applyBorder="1" applyAlignment="1" applyProtection="1">
      <alignment horizontal="center" vertical="justify"/>
      <protection/>
    </xf>
    <xf numFmtId="44" fontId="37" fillId="3" borderId="4" xfId="20" applyFont="1" applyFill="1" applyBorder="1" applyAlignment="1" applyProtection="1">
      <alignment horizontal="center" vertical="justify"/>
      <protection/>
    </xf>
    <xf numFmtId="43" fontId="37" fillId="3" borderId="4" xfId="16" applyNumberFormat="1" applyFont="1" applyFill="1" applyBorder="1" applyAlignment="1" applyProtection="1">
      <alignment horizontal="center" vertical="justify"/>
      <protection/>
    </xf>
    <xf numFmtId="0" fontId="37" fillId="3" borderId="13" xfId="0" applyFont="1" applyFill="1" applyBorder="1" applyAlignment="1" applyProtection="1">
      <alignment horizontal="left" vertical="center"/>
      <protection/>
    </xf>
    <xf numFmtId="0" fontId="53" fillId="3" borderId="14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 vertical="center" wrapText="1"/>
      <protection/>
    </xf>
    <xf numFmtId="0" fontId="37" fillId="3" borderId="8" xfId="0" applyFont="1" applyFill="1" applyBorder="1" applyAlignment="1" applyProtection="1">
      <alignment horizontal="left" vertical="center" wrapText="1"/>
      <protection/>
    </xf>
    <xf numFmtId="0" fontId="37" fillId="3" borderId="8" xfId="0" applyFont="1" applyFill="1" applyBorder="1" applyAlignment="1" applyProtection="1">
      <alignment horizontal="center" vertical="justify"/>
      <protection/>
    </xf>
    <xf numFmtId="44" fontId="37" fillId="3" borderId="7" xfId="20" applyFont="1" applyFill="1" applyBorder="1" applyAlignment="1" applyProtection="1">
      <alignment horizontal="center" vertical="justify"/>
      <protection/>
    </xf>
    <xf numFmtId="43" fontId="37" fillId="3" borderId="7" xfId="16" applyNumberFormat="1" applyFont="1" applyFill="1" applyBorder="1" applyAlignment="1" applyProtection="1">
      <alignment horizontal="center" vertical="justify"/>
      <protection/>
    </xf>
    <xf numFmtId="0" fontId="37" fillId="3" borderId="7" xfId="0" applyFont="1" applyFill="1" applyBorder="1" applyAlignment="1" applyProtection="1">
      <alignment horizontal="center" vertical="justify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72" fillId="3" borderId="4" xfId="0" applyFont="1" applyFill="1" applyBorder="1" applyAlignment="1" applyProtection="1">
      <alignment/>
      <protection locked="0"/>
    </xf>
    <xf numFmtId="0" fontId="65" fillId="3" borderId="0" xfId="0" applyFont="1" applyFill="1" applyBorder="1" applyAlignment="1" applyProtection="1">
      <alignment/>
      <protection locked="0"/>
    </xf>
    <xf numFmtId="0" fontId="62" fillId="3" borderId="0" xfId="0" applyFont="1" applyFill="1" applyBorder="1" applyAlignment="1" applyProtection="1">
      <alignment/>
      <protection locked="0"/>
    </xf>
    <xf numFmtId="43" fontId="51" fillId="3" borderId="0" xfId="16" applyNumberFormat="1" applyFont="1" applyFill="1" applyBorder="1" applyAlignment="1" applyProtection="1">
      <alignment horizontal="left"/>
      <protection locked="0"/>
    </xf>
    <xf numFmtId="0" fontId="68" fillId="3" borderId="22" xfId="0" applyFont="1" applyFill="1" applyBorder="1" applyAlignment="1" applyProtection="1">
      <alignment/>
      <protection/>
    </xf>
    <xf numFmtId="0" fontId="30" fillId="3" borderId="7" xfId="0" applyFont="1" applyFill="1" applyBorder="1" applyAlignment="1" applyProtection="1">
      <alignment/>
      <protection/>
    </xf>
    <xf numFmtId="0" fontId="61" fillId="3" borderId="14" xfId="0" applyNumberFormat="1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 horizontal="center"/>
      <protection/>
    </xf>
    <xf numFmtId="0" fontId="75" fillId="3" borderId="2" xfId="0" applyFont="1" applyFill="1" applyBorder="1" applyAlignment="1" applyProtection="1">
      <alignment/>
      <protection/>
    </xf>
    <xf numFmtId="49" fontId="8" fillId="3" borderId="2" xfId="0" applyNumberFormat="1" applyFont="1" applyFill="1" applyBorder="1" applyAlignment="1" applyProtection="1">
      <alignment/>
      <protection/>
    </xf>
    <xf numFmtId="49" fontId="94" fillId="3" borderId="36" xfId="0" applyNumberFormat="1" applyFont="1" applyFill="1" applyBorder="1" applyAlignment="1" applyProtection="1">
      <alignment/>
      <protection/>
    </xf>
    <xf numFmtId="43" fontId="63" fillId="3" borderId="6" xfId="16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98" fillId="3" borderId="21" xfId="0" applyFont="1" applyFill="1" applyBorder="1" applyAlignment="1">
      <alignment horizontal="center"/>
    </xf>
    <xf numFmtId="0" fontId="98" fillId="4" borderId="21" xfId="0" applyFont="1" applyFill="1" applyBorder="1" applyAlignment="1">
      <alignment horizontal="center"/>
    </xf>
    <xf numFmtId="166" fontId="98" fillId="4" borderId="21" xfId="0" applyNumberFormat="1" applyFont="1" applyFill="1" applyBorder="1" applyAlignment="1">
      <alignment horizontal="center"/>
    </xf>
    <xf numFmtId="0" fontId="0" fillId="3" borderId="0" xfId="0" applyFill="1" applyAlignment="1" applyProtection="1">
      <alignment/>
      <protection/>
    </xf>
    <xf numFmtId="0" fontId="9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2" fontId="0" fillId="3" borderId="0" xfId="0" applyNumberFormat="1" applyFill="1" applyAlignment="1" applyProtection="1">
      <alignment horizontal="right"/>
      <protection/>
    </xf>
    <xf numFmtId="0" fontId="9" fillId="3" borderId="38" xfId="0" applyFont="1" applyFill="1" applyBorder="1" applyAlignment="1" applyProtection="1">
      <alignment/>
      <protection locked="0"/>
    </xf>
    <xf numFmtId="2" fontId="98" fillId="4" borderId="0" xfId="0" applyNumberFormat="1" applyFont="1" applyFill="1" applyBorder="1" applyAlignment="1" applyProtection="1">
      <alignment/>
      <protection locked="0"/>
    </xf>
    <xf numFmtId="0" fontId="98" fillId="4" borderId="0" xfId="0" applyFont="1" applyFill="1" applyAlignment="1" applyProtection="1">
      <alignment/>
      <protection locked="0"/>
    </xf>
    <xf numFmtId="0" fontId="6" fillId="4" borderId="9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4" fillId="4" borderId="3" xfId="0" applyFont="1" applyFill="1" applyBorder="1" applyAlignment="1" applyProtection="1">
      <alignment/>
      <protection locked="0"/>
    </xf>
    <xf numFmtId="0" fontId="19" fillId="4" borderId="4" xfId="0" applyFont="1" applyFill="1" applyBorder="1" applyAlignment="1" applyProtection="1">
      <alignment/>
      <protection locked="0"/>
    </xf>
    <xf numFmtId="0" fontId="41" fillId="4" borderId="4" xfId="0" applyFont="1" applyFill="1" applyBorder="1" applyAlignment="1" applyProtection="1">
      <alignment/>
      <protection locked="0"/>
    </xf>
    <xf numFmtId="0" fontId="19" fillId="4" borderId="4" xfId="0" applyFon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/>
      <protection locked="0"/>
    </xf>
    <xf numFmtId="2" fontId="41" fillId="4" borderId="7" xfId="0" applyNumberFormat="1" applyFont="1" applyFill="1" applyBorder="1" applyAlignment="1" applyProtection="1">
      <alignment horizontal="right"/>
      <protection locked="0"/>
    </xf>
    <xf numFmtId="0" fontId="19" fillId="4" borderId="38" xfId="0" applyFont="1" applyFill="1" applyBorder="1" applyAlignment="1" applyProtection="1">
      <alignment horizontal="right"/>
      <protection locked="0"/>
    </xf>
    <xf numFmtId="0" fontId="19" fillId="4" borderId="0" xfId="0" applyFont="1" applyFill="1" applyBorder="1" applyAlignment="1" applyProtection="1">
      <alignment/>
      <protection locked="0"/>
    </xf>
    <xf numFmtId="0" fontId="41" fillId="4" borderId="0" xfId="0" applyFont="1" applyFill="1" applyBorder="1" applyAlignment="1" applyProtection="1">
      <alignment/>
      <protection locked="0"/>
    </xf>
    <xf numFmtId="0" fontId="19" fillId="4" borderId="0" xfId="0" applyFon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9" fillId="4" borderId="13" xfId="0" applyFont="1" applyFill="1" applyBorder="1" applyAlignment="1" applyProtection="1">
      <alignment horizontal="right"/>
      <protection locked="0"/>
    </xf>
    <xf numFmtId="0" fontId="19" fillId="4" borderId="14" xfId="0" applyFont="1" applyFill="1" applyBorder="1" applyAlignment="1" applyProtection="1">
      <alignment/>
      <protection locked="0"/>
    </xf>
    <xf numFmtId="0" fontId="41" fillId="4" borderId="14" xfId="0" applyFont="1" applyFill="1" applyBorder="1" applyAlignment="1" applyProtection="1">
      <alignment/>
      <protection locked="0"/>
    </xf>
    <xf numFmtId="0" fontId="19" fillId="4" borderId="14" xfId="0" applyFont="1" applyFill="1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/>
      <protection locked="0"/>
    </xf>
    <xf numFmtId="0" fontId="6" fillId="4" borderId="14" xfId="0" applyFont="1" applyFill="1" applyBorder="1" applyAlignment="1" applyProtection="1">
      <alignment/>
      <protection locked="0"/>
    </xf>
    <xf numFmtId="0" fontId="6" fillId="4" borderId="14" xfId="0" applyFont="1" applyFill="1" applyBorder="1" applyAlignment="1" applyProtection="1">
      <alignment horizontal="left"/>
      <protection locked="0"/>
    </xf>
    <xf numFmtId="2" fontId="98" fillId="4" borderId="13" xfId="0" applyNumberFormat="1" applyFont="1" applyFill="1" applyBorder="1" applyAlignment="1" applyProtection="1">
      <alignment/>
      <protection locked="0"/>
    </xf>
    <xf numFmtId="0" fontId="6" fillId="3" borderId="0" xfId="0" applyFont="1" applyFill="1" applyAlignment="1" applyProtection="1">
      <alignment/>
      <protection/>
    </xf>
    <xf numFmtId="0" fontId="39" fillId="3" borderId="0" xfId="0" applyFont="1" applyFill="1" applyBorder="1" applyAlignment="1" applyProtection="1">
      <alignment/>
      <protection/>
    </xf>
    <xf numFmtId="174" fontId="39" fillId="3" borderId="0" xfId="20" applyNumberFormat="1" applyFont="1" applyFill="1" applyBorder="1" applyAlignment="1" applyProtection="1">
      <alignment/>
      <protection/>
    </xf>
    <xf numFmtId="0" fontId="76" fillId="3" borderId="0" xfId="0" applyFont="1" applyFill="1" applyBorder="1" applyAlignment="1" applyProtection="1">
      <alignment/>
      <protection/>
    </xf>
    <xf numFmtId="0" fontId="81" fillId="3" borderId="0" xfId="0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03" fillId="3" borderId="0" xfId="0" applyFont="1" applyFill="1" applyBorder="1" applyAlignment="1" applyProtection="1">
      <alignment/>
      <protection/>
    </xf>
    <xf numFmtId="0" fontId="102" fillId="3" borderId="0" xfId="0" applyFont="1" applyFill="1" applyBorder="1" applyAlignment="1" applyProtection="1">
      <alignment/>
      <protection/>
    </xf>
    <xf numFmtId="2" fontId="102" fillId="3" borderId="0" xfId="0" applyNumberFormat="1" applyFont="1" applyFill="1" applyBorder="1" applyAlignment="1" applyProtection="1">
      <alignment/>
      <protection/>
    </xf>
    <xf numFmtId="0" fontId="104" fillId="3" borderId="0" xfId="0" applyFont="1" applyFill="1" applyBorder="1" applyAlignment="1" applyProtection="1">
      <alignment/>
      <protection/>
    </xf>
    <xf numFmtId="174" fontId="104" fillId="3" borderId="0" xfId="20" applyNumberFormat="1" applyFont="1" applyFill="1" applyBorder="1" applyAlignment="1" applyProtection="1">
      <alignment/>
      <protection/>
    </xf>
    <xf numFmtId="0" fontId="101" fillId="3" borderId="0" xfId="0" applyFont="1" applyFill="1" applyBorder="1" applyAlignment="1" applyProtection="1">
      <alignment horizontal="left"/>
      <protection/>
    </xf>
    <xf numFmtId="0" fontId="99" fillId="3" borderId="0" xfId="0" applyFont="1" applyFill="1" applyBorder="1" applyAlignment="1" applyProtection="1">
      <alignment/>
      <protection/>
    </xf>
    <xf numFmtId="0" fontId="21" fillId="3" borderId="0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7" fillId="3" borderId="4" xfId="0" applyFont="1" applyFill="1" applyBorder="1" applyAlignment="1" applyProtection="1">
      <alignment horizontal="left"/>
      <protection/>
    </xf>
    <xf numFmtId="0" fontId="10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left"/>
      <protection/>
    </xf>
    <xf numFmtId="14" fontId="9" fillId="3" borderId="0" xfId="0" applyNumberFormat="1" applyFont="1" applyFill="1" applyBorder="1" applyAlignment="1" applyProtection="1">
      <alignment/>
      <protection/>
    </xf>
    <xf numFmtId="15" fontId="37" fillId="3" borderId="8" xfId="0" applyNumberFormat="1" applyFont="1" applyFill="1" applyBorder="1" applyAlignment="1" applyProtection="1">
      <alignment horizontal="center"/>
      <protection/>
    </xf>
    <xf numFmtId="0" fontId="107" fillId="3" borderId="0" xfId="0" applyFont="1" applyFill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2" fontId="102" fillId="0" borderId="0" xfId="0" applyNumberFormat="1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2" fontId="10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right"/>
      <protection/>
    </xf>
    <xf numFmtId="0" fontId="30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/>
      <protection locked="0"/>
    </xf>
    <xf numFmtId="174" fontId="81" fillId="0" borderId="0" xfId="20" applyNumberFormat="1" applyFont="1" applyFill="1" applyBorder="1" applyAlignment="1" applyProtection="1">
      <alignment/>
      <protection/>
    </xf>
    <xf numFmtId="0" fontId="74" fillId="3" borderId="0" xfId="0" applyFont="1" applyFill="1" applyBorder="1" applyAlignment="1" applyProtection="1">
      <alignment/>
      <protection locked="0"/>
    </xf>
    <xf numFmtId="0" fontId="60" fillId="3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53" fillId="3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5" fillId="3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2" fillId="3" borderId="0" xfId="0" applyFont="1" applyFill="1" applyBorder="1" applyAlignment="1" applyProtection="1">
      <alignment vertical="justify" wrapText="1"/>
      <protection locked="0"/>
    </xf>
    <xf numFmtId="0" fontId="57" fillId="3" borderId="0" xfId="0" applyFont="1" applyFill="1" applyBorder="1" applyAlignment="1" applyProtection="1">
      <alignment vertical="center"/>
      <protection locked="0"/>
    </xf>
    <xf numFmtId="0" fontId="61" fillId="3" borderId="39" xfId="0" applyFont="1" applyFill="1" applyBorder="1" applyAlignment="1" applyProtection="1">
      <alignment/>
      <protection locked="0"/>
    </xf>
    <xf numFmtId="0" fontId="17" fillId="3" borderId="7" xfId="0" applyFont="1" applyFill="1" applyBorder="1" applyAlignment="1" applyProtection="1">
      <alignment horizontal="center"/>
      <protection locked="0"/>
    </xf>
    <xf numFmtId="0" fontId="56" fillId="3" borderId="7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39" xfId="0" applyFont="1" applyFill="1" applyBorder="1" applyAlignment="1" applyProtection="1">
      <alignment/>
      <protection locked="0"/>
    </xf>
    <xf numFmtId="0" fontId="37" fillId="3" borderId="40" xfId="0" applyFont="1" applyFill="1" applyBorder="1" applyAlignment="1" applyProtection="1">
      <alignment/>
      <protection locked="0"/>
    </xf>
    <xf numFmtId="0" fontId="58" fillId="3" borderId="41" xfId="0" applyFont="1" applyFill="1" applyBorder="1" applyAlignment="1" applyProtection="1">
      <alignment horizontal="center"/>
      <protection locked="0"/>
    </xf>
    <xf numFmtId="0" fontId="58" fillId="3" borderId="4" xfId="0" applyFont="1" applyFill="1" applyBorder="1" applyAlignment="1" applyProtection="1">
      <alignment horizontal="center"/>
      <protection locked="0"/>
    </xf>
    <xf numFmtId="0" fontId="56" fillId="3" borderId="4" xfId="0" applyFont="1" applyFill="1" applyBorder="1" applyAlignment="1" applyProtection="1">
      <alignment/>
      <protection locked="0"/>
    </xf>
    <xf numFmtId="0" fontId="56" fillId="0" borderId="4" xfId="0" applyFont="1" applyFill="1" applyBorder="1" applyAlignment="1" applyProtection="1">
      <alignment/>
      <protection locked="0"/>
    </xf>
    <xf numFmtId="0" fontId="53" fillId="0" borderId="4" xfId="0" applyFont="1" applyFill="1" applyBorder="1" applyAlignment="1" applyProtection="1">
      <alignment/>
      <protection locked="0"/>
    </xf>
    <xf numFmtId="0" fontId="67" fillId="3" borderId="0" xfId="0" applyFont="1" applyFill="1" applyBorder="1" applyAlignment="1" applyProtection="1">
      <alignment/>
      <protection locked="0"/>
    </xf>
    <xf numFmtId="44" fontId="62" fillId="3" borderId="0" xfId="20" applyFont="1" applyFill="1" applyBorder="1" applyAlignment="1" applyProtection="1">
      <alignment horizontal="right"/>
      <protection locked="0"/>
    </xf>
    <xf numFmtId="44" fontId="62" fillId="3" borderId="4" xfId="20" applyFont="1" applyFill="1" applyBorder="1" applyAlignment="1" applyProtection="1">
      <alignment horizontal="right"/>
      <protection locked="0"/>
    </xf>
    <xf numFmtId="43" fontId="62" fillId="3" borderId="4" xfId="16" applyNumberFormat="1" applyFont="1" applyFill="1" applyBorder="1" applyAlignment="1" applyProtection="1">
      <alignment/>
      <protection locked="0"/>
    </xf>
    <xf numFmtId="2" fontId="62" fillId="3" borderId="0" xfId="0" applyNumberFormat="1" applyFont="1" applyFill="1" applyBorder="1" applyAlignment="1" applyProtection="1">
      <alignment/>
      <protection locked="0"/>
    </xf>
    <xf numFmtId="181" fontId="62" fillId="3" borderId="4" xfId="20" applyNumberFormat="1" applyFont="1" applyFill="1" applyBorder="1" applyAlignment="1" applyProtection="1">
      <alignment horizontal="right"/>
      <protection locked="0"/>
    </xf>
    <xf numFmtId="0" fontId="9" fillId="3" borderId="11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3" fillId="3" borderId="0" xfId="0" applyFont="1" applyFill="1" applyBorder="1" applyAlignment="1" applyProtection="1">
      <alignment/>
      <protection hidden="1" locked="0"/>
    </xf>
    <xf numFmtId="164" fontId="63" fillId="3" borderId="0" xfId="0" applyNumberFormat="1" applyFont="1" applyFill="1" applyBorder="1" applyAlignment="1" applyProtection="1">
      <alignment/>
      <protection locked="0"/>
    </xf>
    <xf numFmtId="0" fontId="8" fillId="3" borderId="11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4" fontId="63" fillId="3" borderId="0" xfId="2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65" fillId="3" borderId="0" xfId="0" applyFont="1" applyFill="1" applyBorder="1" applyAlignment="1" applyProtection="1">
      <alignment/>
      <protection hidden="1" locked="0"/>
    </xf>
    <xf numFmtId="0" fontId="72" fillId="3" borderId="0" xfId="0" applyFont="1" applyFill="1" applyBorder="1" applyAlignment="1" applyProtection="1">
      <alignment/>
      <protection hidden="1" locked="0"/>
    </xf>
    <xf numFmtId="0" fontId="62" fillId="3" borderId="0" xfId="0" applyFont="1" applyFill="1" applyAlignment="1" applyProtection="1">
      <alignment/>
      <protection locked="0"/>
    </xf>
    <xf numFmtId="2" fontId="63" fillId="3" borderId="0" xfId="0" applyNumberFormat="1" applyFont="1" applyFill="1" applyBorder="1" applyAlignment="1" applyProtection="1">
      <alignment horizontal="center"/>
      <protection locked="0"/>
    </xf>
    <xf numFmtId="2" fontId="63" fillId="6" borderId="42" xfId="20" applyNumberFormat="1" applyFont="1" applyFill="1" applyBorder="1" applyAlignment="1" applyProtection="1">
      <alignment/>
      <protection hidden="1" locked="0"/>
    </xf>
    <xf numFmtId="2" fontId="63" fillId="7" borderId="22" xfId="20" applyNumberFormat="1" applyFont="1" applyFill="1" applyBorder="1" applyAlignment="1" applyProtection="1">
      <alignment/>
      <protection hidden="1" locked="0"/>
    </xf>
    <xf numFmtId="2" fontId="63" fillId="0" borderId="22" xfId="20" applyNumberFormat="1" applyFont="1" applyFill="1" applyBorder="1" applyAlignment="1" applyProtection="1">
      <alignment/>
      <protection hidden="1" locked="0"/>
    </xf>
    <xf numFmtId="2" fontId="63" fillId="8" borderId="22" xfId="20" applyNumberFormat="1" applyFont="1" applyFill="1" applyBorder="1" applyAlignment="1" applyProtection="1">
      <alignment/>
      <protection hidden="1" locked="0"/>
    </xf>
    <xf numFmtId="2" fontId="63" fillId="9" borderId="22" xfId="20" applyNumberFormat="1" applyFont="1" applyFill="1" applyBorder="1" applyAlignment="1" applyProtection="1">
      <alignment/>
      <protection hidden="1" locked="0"/>
    </xf>
    <xf numFmtId="2" fontId="63" fillId="6" borderId="43" xfId="20" applyNumberFormat="1" applyFont="1" applyFill="1" applyBorder="1" applyAlignment="1" applyProtection="1">
      <alignment/>
      <protection hidden="1" locked="0"/>
    </xf>
    <xf numFmtId="2" fontId="63" fillId="7" borderId="7" xfId="20" applyNumberFormat="1" applyFont="1" applyFill="1" applyBorder="1" applyAlignment="1" applyProtection="1">
      <alignment/>
      <protection hidden="1" locked="0"/>
    </xf>
    <xf numFmtId="2" fontId="63" fillId="0" borderId="7" xfId="20" applyNumberFormat="1" applyFont="1" applyFill="1" applyBorder="1" applyAlignment="1" applyProtection="1">
      <alignment/>
      <protection hidden="1" locked="0"/>
    </xf>
    <xf numFmtId="2" fontId="63" fillId="8" borderId="7" xfId="20" applyNumberFormat="1" applyFont="1" applyFill="1" applyBorder="1" applyAlignment="1" applyProtection="1">
      <alignment/>
      <protection hidden="1" locked="0"/>
    </xf>
    <xf numFmtId="2" fontId="63" fillId="9" borderId="7" xfId="20" applyNumberFormat="1" applyFont="1" applyFill="1" applyBorder="1" applyAlignment="1" applyProtection="1">
      <alignment/>
      <protection hidden="1" locked="0"/>
    </xf>
    <xf numFmtId="44" fontId="62" fillId="3" borderId="0" xfId="20" applyFont="1" applyFill="1" applyBorder="1" applyAlignment="1" applyProtection="1">
      <alignment/>
      <protection locked="0"/>
    </xf>
    <xf numFmtId="1" fontId="67" fillId="3" borderId="0" xfId="0" applyNumberFormat="1" applyFont="1" applyFill="1" applyBorder="1" applyAlignment="1" applyProtection="1">
      <alignment/>
      <protection locked="0"/>
    </xf>
    <xf numFmtId="164" fontId="17" fillId="3" borderId="44" xfId="0" applyNumberFormat="1" applyFont="1" applyFill="1" applyBorder="1" applyAlignment="1" applyProtection="1">
      <alignment/>
      <protection locked="0"/>
    </xf>
    <xf numFmtId="164" fontId="17" fillId="3" borderId="21" xfId="0" applyNumberFormat="1" applyFont="1" applyFill="1" applyBorder="1" applyAlignment="1" applyProtection="1">
      <alignment/>
      <protection locked="0"/>
    </xf>
    <xf numFmtId="164" fontId="17" fillId="3" borderId="11" xfId="0" applyNumberFormat="1" applyFont="1" applyFill="1" applyBorder="1" applyAlignment="1" applyProtection="1">
      <alignment/>
      <protection locked="0"/>
    </xf>
    <xf numFmtId="164" fontId="17" fillId="3" borderId="0" xfId="0" applyNumberFormat="1" applyFont="1" applyFill="1" applyBorder="1" applyAlignment="1" applyProtection="1">
      <alignment/>
      <protection locked="0"/>
    </xf>
    <xf numFmtId="164" fontId="17" fillId="3" borderId="6" xfId="0" applyNumberFormat="1" applyFont="1" applyFill="1" applyBorder="1" applyAlignment="1" applyProtection="1">
      <alignment/>
      <protection locked="0"/>
    </xf>
    <xf numFmtId="0" fontId="72" fillId="3" borderId="0" xfId="0" applyFont="1" applyFill="1" applyBorder="1" applyAlignment="1" applyProtection="1">
      <alignment/>
      <protection locked="0"/>
    </xf>
    <xf numFmtId="43" fontId="20" fillId="0" borderId="0" xfId="16" applyNumberFormat="1" applyFont="1" applyFill="1" applyBorder="1" applyAlignment="1" applyProtection="1">
      <alignment/>
      <protection locked="0"/>
    </xf>
    <xf numFmtId="0" fontId="9" fillId="3" borderId="41" xfId="0" applyFont="1" applyFill="1" applyBorder="1" applyAlignment="1" applyProtection="1">
      <alignment/>
      <protection locked="0"/>
    </xf>
    <xf numFmtId="0" fontId="9" fillId="3" borderId="4" xfId="0" applyFont="1" applyFill="1" applyBorder="1" applyAlignment="1" applyProtection="1">
      <alignment/>
      <protection locked="0"/>
    </xf>
    <xf numFmtId="0" fontId="9" fillId="3" borderId="5" xfId="0" applyFont="1" applyFill="1" applyBorder="1" applyAlignment="1" applyProtection="1">
      <alignment/>
      <protection locked="0"/>
    </xf>
    <xf numFmtId="0" fontId="17" fillId="3" borderId="44" xfId="0" applyFont="1" applyFill="1" applyBorder="1" applyAlignment="1" applyProtection="1">
      <alignment/>
      <protection locked="0"/>
    </xf>
    <xf numFmtId="0" fontId="17" fillId="3" borderId="21" xfId="0" applyFont="1" applyFill="1" applyBorder="1" applyAlignment="1" applyProtection="1">
      <alignment/>
      <protection locked="0"/>
    </xf>
    <xf numFmtId="0" fontId="93" fillId="3" borderId="7" xfId="0" applyFont="1" applyFill="1" applyBorder="1" applyAlignment="1" applyProtection="1">
      <alignment horizontal="center"/>
      <protection locked="0"/>
    </xf>
    <xf numFmtId="164" fontId="37" fillId="6" borderId="18" xfId="0" applyNumberFormat="1" applyFont="1" applyFill="1" applyBorder="1" applyAlignment="1" applyProtection="1">
      <alignment/>
      <protection locked="0"/>
    </xf>
    <xf numFmtId="164" fontId="37" fillId="7" borderId="45" xfId="0" applyNumberFormat="1" applyFont="1" applyFill="1" applyBorder="1" applyAlignment="1" applyProtection="1">
      <alignment/>
      <protection locked="0"/>
    </xf>
    <xf numFmtId="164" fontId="37" fillId="0" borderId="45" xfId="0" applyNumberFormat="1" applyFont="1" applyFill="1" applyBorder="1" applyAlignment="1" applyProtection="1">
      <alignment/>
      <protection locked="0"/>
    </xf>
    <xf numFmtId="164" fontId="37" fillId="8" borderId="45" xfId="0" applyNumberFormat="1" applyFont="1" applyFill="1" applyBorder="1" applyAlignment="1" applyProtection="1">
      <alignment/>
      <protection locked="0"/>
    </xf>
    <xf numFmtId="164" fontId="37" fillId="9" borderId="19" xfId="0" applyNumberFormat="1" applyFont="1" applyFill="1" applyBorder="1" applyAlignment="1" applyProtection="1">
      <alignment/>
      <protection locked="0"/>
    </xf>
    <xf numFmtId="2" fontId="63" fillId="3" borderId="46" xfId="0" applyNumberFormat="1" applyFont="1" applyFill="1" applyBorder="1" applyAlignment="1" applyProtection="1">
      <alignment/>
      <protection locked="0"/>
    </xf>
    <xf numFmtId="172" fontId="51" fillId="3" borderId="0" xfId="16" applyNumberFormat="1" applyFont="1" applyFill="1" applyBorder="1" applyAlignment="1" applyProtection="1">
      <alignment horizontal="left"/>
      <protection locked="0"/>
    </xf>
    <xf numFmtId="43" fontId="63" fillId="3" borderId="46" xfId="16" applyNumberFormat="1" applyFont="1" applyFill="1" applyBorder="1" applyAlignment="1" applyProtection="1">
      <alignment horizontal="left"/>
      <protection locked="0"/>
    </xf>
    <xf numFmtId="0" fontId="72" fillId="3" borderId="0" xfId="0" applyFont="1" applyFill="1" applyBorder="1" applyAlignment="1" applyProtection="1">
      <alignment/>
      <protection locked="0"/>
    </xf>
    <xf numFmtId="0" fontId="65" fillId="3" borderId="0" xfId="0" applyFont="1" applyFill="1" applyBorder="1" applyAlignment="1" applyProtection="1">
      <alignment/>
      <protection locked="0"/>
    </xf>
    <xf numFmtId="172" fontId="63" fillId="3" borderId="4" xfId="16" applyNumberFormat="1" applyFont="1" applyFill="1" applyBorder="1" applyAlignment="1" applyProtection="1">
      <alignment/>
      <protection locked="0"/>
    </xf>
    <xf numFmtId="43" fontId="1" fillId="3" borderId="0" xfId="16" applyNumberFormat="1" applyFont="1" applyFill="1" applyBorder="1" applyAlignment="1" applyProtection="1">
      <alignment horizontal="left"/>
      <protection locked="0"/>
    </xf>
    <xf numFmtId="2" fontId="63" fillId="3" borderId="5" xfId="0" applyNumberFormat="1" applyFont="1" applyFill="1" applyBorder="1" applyAlignment="1" applyProtection="1">
      <alignment/>
      <protection locked="0"/>
    </xf>
    <xf numFmtId="0" fontId="63" fillId="3" borderId="0" xfId="0" applyFont="1" applyFill="1" applyBorder="1" applyAlignment="1" applyProtection="1">
      <alignment/>
      <protection locked="0"/>
    </xf>
    <xf numFmtId="43" fontId="68" fillId="3" borderId="13" xfId="16" applyNumberFormat="1" applyFont="1" applyFill="1" applyBorder="1" applyAlignment="1" applyProtection="1">
      <alignment horizontal="left"/>
      <protection locked="0"/>
    </xf>
    <xf numFmtId="43" fontId="62" fillId="3" borderId="14" xfId="16" applyNumberFormat="1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/>
      <protection locked="0"/>
    </xf>
    <xf numFmtId="2" fontId="68" fillId="3" borderId="8" xfId="0" applyNumberFormat="1" applyFon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69" fillId="3" borderId="0" xfId="0" applyFont="1" applyFill="1" applyBorder="1" applyAlignment="1" applyProtection="1">
      <alignment textRotation="180"/>
      <protection locked="0"/>
    </xf>
    <xf numFmtId="0" fontId="61" fillId="3" borderId="14" xfId="0" applyNumberFormat="1" applyFont="1" applyFill="1" applyBorder="1" applyAlignment="1" applyProtection="1">
      <alignment/>
      <protection locked="0"/>
    </xf>
    <xf numFmtId="0" fontId="63" fillId="3" borderId="14" xfId="0" applyFont="1" applyFill="1" applyBorder="1" applyAlignment="1" applyProtection="1">
      <alignment/>
      <protection locked="0"/>
    </xf>
    <xf numFmtId="44" fontId="65" fillId="3" borderId="7" xfId="20" applyFont="1" applyFill="1" applyBorder="1" applyAlignment="1" applyProtection="1">
      <alignment horizontal="center"/>
      <protection locked="0"/>
    </xf>
    <xf numFmtId="2" fontId="65" fillId="3" borderId="7" xfId="0" applyNumberFormat="1" applyFont="1" applyFill="1" applyBorder="1" applyAlignment="1" applyProtection="1">
      <alignment horizontal="center"/>
      <protection locked="0"/>
    </xf>
    <xf numFmtId="0" fontId="63" fillId="3" borderId="5" xfId="0" applyFont="1" applyFill="1" applyBorder="1" applyAlignment="1" applyProtection="1">
      <alignment/>
      <protection locked="0"/>
    </xf>
    <xf numFmtId="0" fontId="67" fillId="3" borderId="4" xfId="0" applyFont="1" applyFill="1" applyBorder="1" applyAlignment="1" applyProtection="1">
      <alignment/>
      <protection locked="0"/>
    </xf>
    <xf numFmtId="172" fontId="67" fillId="3" borderId="14" xfId="20" applyNumberFormat="1" applyFont="1" applyFill="1" applyBorder="1" applyAlignment="1" applyProtection="1">
      <alignment/>
      <protection locked="0"/>
    </xf>
    <xf numFmtId="44" fontId="67" fillId="3" borderId="14" xfId="20" applyFont="1" applyFill="1" applyBorder="1" applyAlignment="1" applyProtection="1">
      <alignment/>
      <protection locked="0"/>
    </xf>
    <xf numFmtId="43" fontId="67" fillId="3" borderId="14" xfId="16" applyNumberFormat="1" applyFont="1" applyFill="1" applyBorder="1" applyAlignment="1" applyProtection="1">
      <alignment/>
      <protection locked="0"/>
    </xf>
    <xf numFmtId="2" fontId="67" fillId="3" borderId="14" xfId="0" applyNumberFormat="1" applyFont="1" applyFill="1" applyBorder="1" applyAlignment="1" applyProtection="1">
      <alignment/>
      <protection locked="0"/>
    </xf>
    <xf numFmtId="0" fontId="67" fillId="3" borderId="14" xfId="0" applyFont="1" applyFill="1" applyBorder="1" applyAlignment="1" applyProtection="1">
      <alignment/>
      <protection locked="0"/>
    </xf>
    <xf numFmtId="43" fontId="70" fillId="3" borderId="14" xfId="16" applyNumberFormat="1" applyFont="1" applyFill="1" applyBorder="1" applyAlignment="1" applyProtection="1">
      <alignment/>
      <protection locked="0"/>
    </xf>
    <xf numFmtId="44" fontId="62" fillId="3" borderId="14" xfId="20" applyFont="1" applyFill="1" applyBorder="1" applyAlignment="1" applyProtection="1">
      <alignment/>
      <protection locked="0"/>
    </xf>
    <xf numFmtId="43" fontId="62" fillId="3" borderId="14" xfId="16" applyNumberFormat="1" applyFont="1" applyFill="1" applyBorder="1" applyAlignment="1" applyProtection="1">
      <alignment/>
      <protection locked="0"/>
    </xf>
    <xf numFmtId="2" fontId="62" fillId="3" borderId="14" xfId="0" applyNumberFormat="1" applyFont="1" applyFill="1" applyBorder="1" applyAlignment="1" applyProtection="1">
      <alignment/>
      <protection locked="0"/>
    </xf>
    <xf numFmtId="0" fontId="67" fillId="3" borderId="3" xfId="0" applyFont="1" applyFill="1" applyBorder="1" applyAlignment="1" applyProtection="1">
      <alignment/>
      <protection locked="0"/>
    </xf>
    <xf numFmtId="44" fontId="67" fillId="3" borderId="3" xfId="20" applyFont="1" applyFill="1" applyBorder="1" applyAlignment="1" applyProtection="1">
      <alignment/>
      <protection locked="0"/>
    </xf>
    <xf numFmtId="44" fontId="62" fillId="3" borderId="3" xfId="20" applyFont="1" applyFill="1" applyBorder="1" applyAlignment="1" applyProtection="1">
      <alignment/>
      <protection locked="0"/>
    </xf>
    <xf numFmtId="43" fontId="62" fillId="3" borderId="3" xfId="16" applyNumberFormat="1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49" fontId="65" fillId="3" borderId="14" xfId="0" applyNumberFormat="1" applyFont="1" applyFill="1" applyBorder="1" applyAlignment="1" applyProtection="1">
      <alignment/>
      <protection locked="0"/>
    </xf>
    <xf numFmtId="43" fontId="62" fillId="3" borderId="8" xfId="16" applyNumberFormat="1" applyFont="1" applyFill="1" applyBorder="1" applyAlignment="1" applyProtection="1">
      <alignment/>
      <protection locked="0"/>
    </xf>
    <xf numFmtId="0" fontId="105" fillId="3" borderId="38" xfId="0" applyFont="1" applyFill="1" applyBorder="1" applyAlignment="1" applyProtection="1">
      <alignment/>
      <protection locked="0"/>
    </xf>
    <xf numFmtId="0" fontId="64" fillId="3" borderId="0" xfId="0" applyFont="1" applyFill="1" applyBorder="1" applyAlignment="1" applyProtection="1">
      <alignment/>
      <protection locked="0"/>
    </xf>
    <xf numFmtId="44" fontId="62" fillId="3" borderId="0" xfId="20" applyFont="1" applyFill="1" applyBorder="1" applyAlignment="1" applyProtection="1">
      <alignment/>
      <protection locked="0"/>
    </xf>
    <xf numFmtId="43" fontId="62" fillId="3" borderId="0" xfId="16" applyNumberFormat="1" applyFont="1" applyFill="1" applyBorder="1" applyAlignment="1" applyProtection="1">
      <alignment/>
      <protection locked="0"/>
    </xf>
    <xf numFmtId="0" fontId="41" fillId="3" borderId="38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65" fillId="3" borderId="30" xfId="0" applyFont="1" applyFill="1" applyBorder="1" applyAlignment="1" applyProtection="1">
      <alignment/>
      <protection locked="0"/>
    </xf>
    <xf numFmtId="0" fontId="62" fillId="3" borderId="47" xfId="0" applyFont="1" applyFill="1" applyBorder="1" applyAlignment="1" applyProtection="1">
      <alignment/>
      <protection locked="0"/>
    </xf>
    <xf numFmtId="164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68" fillId="3" borderId="43" xfId="0" applyFont="1" applyFill="1" applyBorder="1" applyAlignment="1" applyProtection="1">
      <alignment horizontal="center"/>
      <protection locked="0"/>
    </xf>
    <xf numFmtId="0" fontId="68" fillId="3" borderId="7" xfId="0" applyFont="1" applyFill="1" applyBorder="1" applyAlignment="1" applyProtection="1">
      <alignment/>
      <protection locked="0"/>
    </xf>
    <xf numFmtId="44" fontId="62" fillId="3" borderId="35" xfId="20" applyFont="1" applyFill="1" applyBorder="1" applyAlignment="1" applyProtection="1">
      <alignment/>
      <protection locked="0"/>
    </xf>
    <xf numFmtId="1" fontId="72" fillId="3" borderId="43" xfId="0" applyNumberFormat="1" applyFont="1" applyFill="1" applyBorder="1" applyAlignment="1" applyProtection="1">
      <alignment/>
      <protection locked="0"/>
    </xf>
    <xf numFmtId="1" fontId="72" fillId="3" borderId="7" xfId="0" applyNumberFormat="1" applyFont="1" applyFill="1" applyBorder="1" applyAlignment="1" applyProtection="1">
      <alignment/>
      <protection locked="0"/>
    </xf>
    <xf numFmtId="1" fontId="61" fillId="3" borderId="43" xfId="0" applyNumberFormat="1" applyFont="1" applyFill="1" applyBorder="1" applyAlignment="1" applyProtection="1">
      <alignment horizontal="right" vertical="center"/>
      <protection locked="0"/>
    </xf>
    <xf numFmtId="1" fontId="61" fillId="3" borderId="7" xfId="0" applyNumberFormat="1" applyFont="1" applyFill="1" applyBorder="1" applyAlignment="1" applyProtection="1">
      <alignment horizontal="right" vertical="center"/>
      <protection locked="0"/>
    </xf>
    <xf numFmtId="0" fontId="68" fillId="3" borderId="8" xfId="0" applyFont="1" applyFill="1" applyBorder="1" applyAlignment="1" applyProtection="1">
      <alignment/>
      <protection locked="0"/>
    </xf>
    <xf numFmtId="0" fontId="62" fillId="3" borderId="43" xfId="0" applyFont="1" applyFill="1" applyBorder="1" applyAlignment="1" applyProtection="1">
      <alignment/>
      <protection locked="0"/>
    </xf>
    <xf numFmtId="44" fontId="63" fillId="3" borderId="7" xfId="20" applyFont="1" applyFill="1" applyBorder="1" applyAlignment="1" applyProtection="1">
      <alignment horizontal="center"/>
      <protection hidden="1" locked="0"/>
    </xf>
    <xf numFmtId="0" fontId="61" fillId="3" borderId="7" xfId="0" applyFont="1" applyFill="1" applyBorder="1" applyAlignment="1" applyProtection="1">
      <alignment horizontal="center"/>
      <protection locked="0"/>
    </xf>
    <xf numFmtId="0" fontId="67" fillId="3" borderId="7" xfId="0" applyFont="1" applyFill="1" applyBorder="1" applyAlignment="1" applyProtection="1">
      <alignment/>
      <protection locked="0"/>
    </xf>
    <xf numFmtId="44" fontId="68" fillId="3" borderId="35" xfId="20" applyFont="1" applyFill="1" applyBorder="1" applyAlignment="1" applyProtection="1">
      <alignment/>
      <protection locked="0"/>
    </xf>
    <xf numFmtId="0" fontId="73" fillId="3" borderId="43" xfId="0" applyFont="1" applyFill="1" applyBorder="1" applyAlignment="1" applyProtection="1">
      <alignment horizontal="right"/>
      <protection locked="0"/>
    </xf>
    <xf numFmtId="1" fontId="72" fillId="3" borderId="7" xfId="0" applyNumberFormat="1" applyFont="1" applyFill="1" applyBorder="1" applyAlignment="1" applyProtection="1">
      <alignment horizontal="right" vertical="center"/>
      <protection locked="0"/>
    </xf>
    <xf numFmtId="0" fontId="68" fillId="3" borderId="7" xfId="0" applyFont="1" applyFill="1" applyBorder="1" applyAlignment="1" applyProtection="1">
      <alignment horizontal="center"/>
      <protection locked="0"/>
    </xf>
    <xf numFmtId="0" fontId="62" fillId="3" borderId="35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3" fillId="3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71" fillId="3" borderId="43" xfId="0" applyNumberFormat="1" applyFont="1" applyFill="1" applyBorder="1" applyAlignment="1" applyProtection="1">
      <alignment horizontal="right"/>
      <protection locked="0"/>
    </xf>
    <xf numFmtId="174" fontId="71" fillId="3" borderId="7" xfId="20" applyNumberFormat="1" applyFont="1" applyFill="1" applyBorder="1" applyAlignment="1" applyProtection="1">
      <alignment horizontal="right"/>
      <protection locked="0"/>
    </xf>
    <xf numFmtId="1" fontId="71" fillId="3" borderId="7" xfId="0" applyNumberFormat="1" applyFont="1" applyFill="1" applyBorder="1" applyAlignment="1" applyProtection="1">
      <alignment horizontal="right"/>
      <protection locked="0"/>
    </xf>
    <xf numFmtId="0" fontId="41" fillId="0" borderId="1" xfId="0" applyFont="1" applyFill="1" applyBorder="1" applyAlignment="1" applyProtection="1">
      <alignment/>
      <protection locked="0"/>
    </xf>
    <xf numFmtId="0" fontId="41" fillId="3" borderId="11" xfId="0" applyFont="1" applyFill="1" applyBorder="1" applyAlignment="1" applyProtection="1">
      <alignment/>
      <protection locked="0"/>
    </xf>
    <xf numFmtId="1" fontId="65" fillId="3" borderId="43" xfId="0" applyNumberFormat="1" applyFont="1" applyFill="1" applyBorder="1" applyAlignment="1" applyProtection="1">
      <alignment/>
      <protection locked="0"/>
    </xf>
    <xf numFmtId="1" fontId="65" fillId="3" borderId="7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/>
      <protection locked="0"/>
    </xf>
    <xf numFmtId="0" fontId="64" fillId="3" borderId="39" xfId="0" applyFont="1" applyFill="1" applyBorder="1" applyAlignment="1" applyProtection="1">
      <alignment/>
      <protection locked="0"/>
    </xf>
    <xf numFmtId="0" fontId="64" fillId="3" borderId="48" xfId="0" applyFont="1" applyFill="1" applyBorder="1" applyAlignment="1" applyProtection="1">
      <alignment/>
      <protection locked="0"/>
    </xf>
    <xf numFmtId="44" fontId="62" fillId="3" borderId="39" xfId="20" applyFont="1" applyFill="1" applyBorder="1" applyAlignment="1" applyProtection="1">
      <alignment/>
      <protection locked="0"/>
    </xf>
    <xf numFmtId="43" fontId="62" fillId="3" borderId="39" xfId="16" applyNumberFormat="1" applyFont="1" applyFill="1" applyBorder="1" applyAlignment="1" applyProtection="1">
      <alignment/>
      <protection locked="0"/>
    </xf>
    <xf numFmtId="2" fontId="62" fillId="3" borderId="39" xfId="0" applyNumberFormat="1" applyFont="1" applyFill="1" applyBorder="1" applyAlignment="1" applyProtection="1">
      <alignment/>
      <protection locked="0"/>
    </xf>
    <xf numFmtId="44" fontId="62" fillId="3" borderId="49" xfId="20" applyFont="1" applyFill="1" applyBorder="1" applyAlignment="1" applyProtection="1">
      <alignment/>
      <protection locked="0"/>
    </xf>
    <xf numFmtId="0" fontId="9" fillId="0" borderId="50" xfId="0" applyFont="1" applyFill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4" fontId="62" fillId="0" borderId="0" xfId="20" applyFont="1" applyFill="1" applyBorder="1" applyAlignment="1" applyProtection="1">
      <alignment/>
      <protection locked="0"/>
    </xf>
    <xf numFmtId="43" fontId="62" fillId="0" borderId="0" xfId="16" applyNumberFormat="1" applyFont="1" applyFill="1" applyBorder="1" applyAlignment="1" applyProtection="1">
      <alignment/>
      <protection locked="0"/>
    </xf>
    <xf numFmtId="2" fontId="6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44" fontId="9" fillId="0" borderId="0" xfId="20" applyFont="1" applyFill="1" applyBorder="1" applyAlignment="1" applyProtection="1">
      <alignment/>
      <protection locked="0"/>
    </xf>
    <xf numFmtId="43" fontId="0" fillId="0" borderId="0" xfId="16" applyNumberForma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44" fontId="9" fillId="3" borderId="0" xfId="20" applyFont="1" applyFill="1" applyBorder="1" applyAlignment="1" applyProtection="1">
      <alignment/>
      <protection locked="0"/>
    </xf>
    <xf numFmtId="43" fontId="0" fillId="3" borderId="0" xfId="16" applyNumberFormat="1" applyFill="1" applyBorder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4" fontId="9" fillId="0" borderId="0" xfId="20" applyFont="1" applyAlignment="1" applyProtection="1">
      <alignment/>
      <protection locked="0"/>
    </xf>
    <xf numFmtId="43" fontId="0" fillId="0" borderId="0" xfId="16" applyNumberForma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43" fontId="0" fillId="0" borderId="0" xfId="16" applyNumberFormat="1" applyAlignment="1" applyProtection="1">
      <alignment/>
      <protection locked="0"/>
    </xf>
    <xf numFmtId="2" fontId="9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9" fillId="3" borderId="38" xfId="0" applyFont="1" applyFill="1" applyBorder="1" applyAlignment="1" applyProtection="1">
      <alignment/>
      <protection locked="0"/>
    </xf>
    <xf numFmtId="44" fontId="4" fillId="3" borderId="0" xfId="20" applyFont="1" applyFill="1" applyBorder="1" applyAlignment="1" applyProtection="1">
      <alignment horizontal="right"/>
      <protection/>
    </xf>
    <xf numFmtId="2" fontId="84" fillId="4" borderId="13" xfId="0" applyNumberFormat="1" applyFont="1" applyFill="1" applyBorder="1" applyAlignment="1" applyProtection="1">
      <alignment horizontal="right"/>
      <protection locked="0"/>
    </xf>
    <xf numFmtId="0" fontId="77" fillId="4" borderId="14" xfId="0" applyFont="1" applyFill="1" applyBorder="1" applyAlignment="1" applyProtection="1">
      <alignment/>
      <protection locked="0"/>
    </xf>
    <xf numFmtId="166" fontId="77" fillId="4" borderId="14" xfId="0" applyNumberFormat="1" applyFont="1" applyFill="1" applyBorder="1" applyAlignment="1" applyProtection="1">
      <alignment/>
      <protection locked="0"/>
    </xf>
    <xf numFmtId="0" fontId="77" fillId="4" borderId="8" xfId="0" applyFont="1" applyFill="1" applyBorder="1" applyAlignment="1" applyProtection="1">
      <alignment/>
      <protection locked="0"/>
    </xf>
    <xf numFmtId="0" fontId="19" fillId="4" borderId="9" xfId="0" applyFont="1" applyFill="1" applyBorder="1" applyAlignment="1" applyProtection="1">
      <alignment horizontal="right"/>
      <protection locked="0"/>
    </xf>
    <xf numFmtId="0" fontId="19" fillId="4" borderId="3" xfId="0" applyFont="1" applyFill="1" applyBorder="1" applyAlignment="1" applyProtection="1">
      <alignment/>
      <protection locked="0"/>
    </xf>
    <xf numFmtId="0" fontId="41" fillId="4" borderId="3" xfId="0" applyFont="1" applyFill="1" applyBorder="1" applyAlignment="1" applyProtection="1">
      <alignment/>
      <protection locked="0"/>
    </xf>
    <xf numFmtId="0" fontId="19" fillId="4" borderId="3" xfId="0" applyFont="1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2" fontId="10" fillId="4" borderId="0" xfId="0" applyNumberFormat="1" applyFont="1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 horizontal="right"/>
      <protection locked="0"/>
    </xf>
    <xf numFmtId="0" fontId="43" fillId="4" borderId="0" xfId="0" applyFont="1" applyFill="1" applyAlignment="1" applyProtection="1">
      <alignment/>
      <protection locked="0"/>
    </xf>
    <xf numFmtId="0" fontId="98" fillId="3" borderId="8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right"/>
      <protection/>
    </xf>
    <xf numFmtId="0" fontId="3" fillId="3" borderId="14" xfId="0" applyFont="1" applyFill="1" applyBorder="1" applyAlignment="1" applyProtection="1">
      <alignment/>
      <protection/>
    </xf>
    <xf numFmtId="0" fontId="3" fillId="3" borderId="38" xfId="0" applyFont="1" applyFill="1" applyBorder="1" applyAlignment="1" applyProtection="1">
      <alignment horizontal="right"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right"/>
      <protection/>
    </xf>
    <xf numFmtId="2" fontId="3" fillId="3" borderId="7" xfId="0" applyNumberFormat="1" applyFont="1" applyFill="1" applyBorder="1" applyAlignment="1" applyProtection="1">
      <alignment/>
      <protection/>
    </xf>
    <xf numFmtId="0" fontId="3" fillId="3" borderId="14" xfId="0" applyFont="1" applyFill="1" applyBorder="1" applyAlignment="1" applyProtection="1">
      <alignment horizontal="right"/>
      <protection/>
    </xf>
    <xf numFmtId="0" fontId="3" fillId="3" borderId="7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/>
      <protection/>
    </xf>
    <xf numFmtId="0" fontId="99" fillId="4" borderId="7" xfId="0" applyFont="1" applyFill="1" applyBorder="1" applyAlignment="1" applyProtection="1">
      <alignment/>
      <protection/>
    </xf>
    <xf numFmtId="0" fontId="98" fillId="4" borderId="0" xfId="0" applyFont="1" applyFill="1" applyAlignment="1" applyProtection="1">
      <alignment/>
      <protection/>
    </xf>
    <xf numFmtId="0" fontId="99" fillId="4" borderId="13" xfId="0" applyFont="1" applyFill="1" applyBorder="1" applyAlignment="1" applyProtection="1">
      <alignment/>
      <protection/>
    </xf>
    <xf numFmtId="0" fontId="19" fillId="4" borderId="13" xfId="0" applyFont="1" applyFill="1" applyBorder="1" applyAlignment="1" applyProtection="1">
      <alignment horizontal="right"/>
      <protection/>
    </xf>
    <xf numFmtId="0" fontId="19" fillId="4" borderId="14" xfId="0" applyFont="1" applyFill="1" applyBorder="1" applyAlignment="1" applyProtection="1">
      <alignment/>
      <protection/>
    </xf>
    <xf numFmtId="0" fontId="19" fillId="4" borderId="14" xfId="0" applyFont="1" applyFill="1" applyBorder="1" applyAlignment="1" applyProtection="1">
      <alignment horizontal="right"/>
      <protection/>
    </xf>
    <xf numFmtId="0" fontId="19" fillId="4" borderId="38" xfId="0" applyFont="1" applyFill="1" applyBorder="1" applyAlignment="1" applyProtection="1">
      <alignment horizontal="right"/>
      <protection/>
    </xf>
    <xf numFmtId="0" fontId="19" fillId="4" borderId="0" xfId="0" applyFont="1" applyFill="1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right"/>
      <protection/>
    </xf>
    <xf numFmtId="2" fontId="19" fillId="4" borderId="7" xfId="0" applyNumberFormat="1" applyFont="1" applyFill="1" applyBorder="1" applyAlignment="1" applyProtection="1">
      <alignment horizontal="right"/>
      <protection/>
    </xf>
    <xf numFmtId="0" fontId="6" fillId="4" borderId="14" xfId="0" applyFont="1" applyFill="1" applyBorder="1" applyAlignment="1" applyProtection="1">
      <alignment/>
      <protection/>
    </xf>
    <xf numFmtId="0" fontId="6" fillId="4" borderId="14" xfId="0" applyFont="1" applyFill="1" applyBorder="1" applyAlignment="1" applyProtection="1">
      <alignment horizontal="left"/>
      <protection/>
    </xf>
    <xf numFmtId="0" fontId="19" fillId="4" borderId="7" xfId="0" applyFont="1" applyFill="1" applyBorder="1" applyAlignment="1" applyProtection="1">
      <alignment/>
      <protection/>
    </xf>
    <xf numFmtId="2" fontId="98" fillId="3" borderId="13" xfId="0" applyNumberFormat="1" applyFont="1" applyFill="1" applyBorder="1" applyAlignment="1" applyProtection="1">
      <alignment/>
      <protection/>
    </xf>
    <xf numFmtId="0" fontId="99" fillId="3" borderId="7" xfId="0" applyFont="1" applyFill="1" applyBorder="1" applyAlignment="1" applyProtection="1">
      <alignment/>
      <protection/>
    </xf>
    <xf numFmtId="0" fontId="19" fillId="3" borderId="38" xfId="0" applyFont="1" applyFill="1" applyBorder="1" applyAlignment="1" applyProtection="1">
      <alignment horizontal="right"/>
      <protection/>
    </xf>
    <xf numFmtId="0" fontId="19" fillId="3" borderId="0" xfId="0" applyFont="1" applyFill="1" applyBorder="1" applyAlignment="1" applyProtection="1">
      <alignment/>
      <protection/>
    </xf>
    <xf numFmtId="0" fontId="19" fillId="3" borderId="13" xfId="0" applyFont="1" applyFill="1" applyBorder="1" applyAlignment="1" applyProtection="1">
      <alignment horizontal="right"/>
      <protection/>
    </xf>
    <xf numFmtId="0" fontId="19" fillId="3" borderId="14" xfId="0" applyFont="1" applyFill="1" applyBorder="1" applyAlignment="1" applyProtection="1">
      <alignment/>
      <protection/>
    </xf>
    <xf numFmtId="0" fontId="19" fillId="3" borderId="14" xfId="0" applyFont="1" applyFill="1" applyBorder="1" applyAlignment="1" applyProtection="1">
      <alignment horizontal="right"/>
      <protection/>
    </xf>
    <xf numFmtId="0" fontId="6" fillId="3" borderId="14" xfId="0" applyFont="1" applyFill="1" applyBorder="1" applyAlignment="1" applyProtection="1">
      <alignment/>
      <protection/>
    </xf>
    <xf numFmtId="0" fontId="6" fillId="3" borderId="14" xfId="0" applyFont="1" applyFill="1" applyBorder="1" applyAlignment="1" applyProtection="1">
      <alignment horizontal="left"/>
      <protection/>
    </xf>
    <xf numFmtId="2" fontId="98" fillId="4" borderId="13" xfId="0" applyNumberFormat="1" applyFont="1" applyFill="1" applyBorder="1" applyAlignment="1" applyProtection="1">
      <alignment/>
      <protection/>
    </xf>
    <xf numFmtId="0" fontId="98" fillId="4" borderId="14" xfId="0" applyFont="1" applyFill="1" applyBorder="1" applyAlignment="1" applyProtection="1">
      <alignment/>
      <protection/>
    </xf>
    <xf numFmtId="2" fontId="98" fillId="3" borderId="7" xfId="0" applyNumberFormat="1" applyFont="1" applyFill="1" applyBorder="1" applyAlignment="1" applyProtection="1">
      <alignment/>
      <protection/>
    </xf>
    <xf numFmtId="0" fontId="99" fillId="3" borderId="51" xfId="0" applyFont="1" applyFill="1" applyBorder="1" applyAlignment="1" applyProtection="1">
      <alignment/>
      <protection/>
    </xf>
    <xf numFmtId="0" fontId="98" fillId="4" borderId="13" xfId="0" applyFont="1" applyFill="1" applyBorder="1" applyAlignment="1" applyProtection="1">
      <alignment/>
      <protection/>
    </xf>
    <xf numFmtId="0" fontId="99" fillId="4" borderId="14" xfId="0" applyFont="1" applyFill="1" applyBorder="1" applyAlignment="1" applyProtection="1">
      <alignment/>
      <protection/>
    </xf>
    <xf numFmtId="0" fontId="98" fillId="4" borderId="14" xfId="20" applyNumberFormat="1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24" fillId="4" borderId="7" xfId="0" applyFont="1" applyFill="1" applyBorder="1" applyAlignment="1" applyProtection="1">
      <alignment/>
      <protection/>
    </xf>
    <xf numFmtId="0" fontId="19" fillId="4" borderId="13" xfId="0" applyFont="1" applyFill="1" applyBorder="1" applyAlignment="1" applyProtection="1">
      <alignment/>
      <protection/>
    </xf>
    <xf numFmtId="2" fontId="23" fillId="4" borderId="7" xfId="0" applyNumberFormat="1" applyFont="1" applyFill="1" applyBorder="1" applyAlignment="1" applyProtection="1">
      <alignment/>
      <protection/>
    </xf>
    <xf numFmtId="0" fontId="5" fillId="4" borderId="7" xfId="0" applyFont="1" applyFill="1" applyBorder="1" applyAlignment="1" applyProtection="1">
      <alignment/>
      <protection/>
    </xf>
    <xf numFmtId="2" fontId="6" fillId="2" borderId="7" xfId="0" applyNumberFormat="1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44" fontId="10" fillId="2" borderId="7" xfId="20" applyFont="1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/>
      <protection/>
    </xf>
    <xf numFmtId="0" fontId="6" fillId="2" borderId="51" xfId="0" applyFont="1" applyFill="1" applyBorder="1" applyAlignment="1" applyProtection="1">
      <alignment/>
      <protection/>
    </xf>
    <xf numFmtId="0" fontId="6" fillId="2" borderId="38" xfId="0" applyFont="1" applyFill="1" applyBorder="1" applyAlignment="1" applyProtection="1">
      <alignment/>
      <protection/>
    </xf>
    <xf numFmtId="44" fontId="10" fillId="3" borderId="13" xfId="20" applyFont="1" applyFill="1" applyBorder="1" applyAlignment="1" applyProtection="1">
      <alignment/>
      <protection/>
    </xf>
    <xf numFmtId="0" fontId="98" fillId="3" borderId="7" xfId="0" applyFon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2" fontId="27" fillId="3" borderId="7" xfId="0" applyNumberFormat="1" applyFont="1" applyFill="1" applyBorder="1" applyAlignment="1" applyProtection="1">
      <alignment/>
      <protection/>
    </xf>
    <xf numFmtId="2" fontId="98" fillId="4" borderId="7" xfId="0" applyNumberFormat="1" applyFont="1" applyFill="1" applyBorder="1" applyAlignment="1" applyProtection="1">
      <alignment/>
      <protection/>
    </xf>
    <xf numFmtId="0" fontId="98" fillId="4" borderId="7" xfId="0" applyFont="1" applyFill="1" applyBorder="1" applyAlignment="1" applyProtection="1">
      <alignment/>
      <protection/>
    </xf>
    <xf numFmtId="2" fontId="19" fillId="4" borderId="7" xfId="0" applyNumberFormat="1" applyFont="1" applyFill="1" applyBorder="1" applyAlignment="1" applyProtection="1">
      <alignment/>
      <protection/>
    </xf>
    <xf numFmtId="0" fontId="23" fillId="4" borderId="7" xfId="0" applyFont="1" applyFill="1" applyBorder="1" applyAlignment="1" applyProtection="1">
      <alignment/>
      <protection/>
    </xf>
    <xf numFmtId="0" fontId="98" fillId="3" borderId="14" xfId="0" applyFont="1" applyFill="1" applyBorder="1" applyAlignment="1" applyProtection="1">
      <alignment/>
      <protection/>
    </xf>
    <xf numFmtId="2" fontId="99" fillId="3" borderId="7" xfId="0" applyNumberFormat="1" applyFont="1" applyFill="1" applyBorder="1" applyAlignment="1" applyProtection="1">
      <alignment horizontal="left"/>
      <protection/>
    </xf>
    <xf numFmtId="49" fontId="3" fillId="3" borderId="7" xfId="0" applyNumberFormat="1" applyFont="1" applyFill="1" applyBorder="1" applyAlignment="1" applyProtection="1">
      <alignment horizontal="right"/>
      <protection/>
    </xf>
    <xf numFmtId="0" fontId="3" fillId="3" borderId="7" xfId="0" applyFont="1" applyFill="1" applyBorder="1" applyAlignment="1" applyProtection="1">
      <alignment horizontal="right"/>
      <protection/>
    </xf>
    <xf numFmtId="2" fontId="43" fillId="4" borderId="0" xfId="0" applyNumberFormat="1" applyFont="1" applyFill="1" applyBorder="1" applyAlignment="1" applyProtection="1">
      <alignment/>
      <protection/>
    </xf>
    <xf numFmtId="0" fontId="43" fillId="4" borderId="0" xfId="0" applyFont="1" applyFill="1" applyAlignment="1" applyProtection="1">
      <alignment horizontal="right"/>
      <protection/>
    </xf>
    <xf numFmtId="0" fontId="3" fillId="4" borderId="0" xfId="0" applyFont="1" applyFill="1" applyAlignment="1" applyProtection="1">
      <alignment horizontal="right"/>
      <protection/>
    </xf>
    <xf numFmtId="0" fontId="10" fillId="4" borderId="0" xfId="0" applyFont="1" applyFill="1" applyBorder="1" applyAlignment="1" applyProtection="1">
      <alignment/>
      <protection/>
    </xf>
    <xf numFmtId="0" fontId="98" fillId="4" borderId="38" xfId="0" applyFont="1" applyFill="1" applyBorder="1" applyAlignment="1" applyProtection="1">
      <alignment/>
      <protection/>
    </xf>
    <xf numFmtId="0" fontId="98" fillId="4" borderId="0" xfId="0" applyFont="1" applyFill="1" applyBorder="1" applyAlignment="1" applyProtection="1">
      <alignment/>
      <protection/>
    </xf>
    <xf numFmtId="2" fontId="100" fillId="4" borderId="16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27" fillId="4" borderId="7" xfId="20" applyNumberFormat="1" applyFont="1" applyFill="1" applyBorder="1" applyAlignment="1" applyProtection="1">
      <alignment/>
      <protection/>
    </xf>
    <xf numFmtId="0" fontId="43" fillId="4" borderId="7" xfId="0" applyNumberFormat="1" applyFont="1" applyFill="1" applyBorder="1" applyAlignment="1" applyProtection="1">
      <alignment horizontal="right"/>
      <protection/>
    </xf>
    <xf numFmtId="0" fontId="22" fillId="4" borderId="7" xfId="0" applyFont="1" applyFill="1" applyBorder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44" fontId="27" fillId="5" borderId="0" xfId="20" applyFont="1" applyFill="1" applyAlignment="1" applyProtection="1">
      <alignment/>
      <protection/>
    </xf>
    <xf numFmtId="44" fontId="98" fillId="3" borderId="7" xfId="20" applyFont="1" applyFill="1" applyBorder="1" applyAlignment="1" applyProtection="1">
      <alignment/>
      <protection/>
    </xf>
    <xf numFmtId="0" fontId="10" fillId="3" borderId="21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1" fontId="23" fillId="3" borderId="7" xfId="0" applyNumberFormat="1" applyFont="1" applyFill="1" applyBorder="1" applyAlignment="1" applyProtection="1">
      <alignment/>
      <protection/>
    </xf>
    <xf numFmtId="186" fontId="22" fillId="3" borderId="9" xfId="20" applyNumberFormat="1" applyFont="1" applyFill="1" applyBorder="1" applyAlignment="1" applyProtection="1">
      <alignment/>
      <protection/>
    </xf>
    <xf numFmtId="186" fontId="22" fillId="3" borderId="14" xfId="20" applyNumberFormat="1" applyFont="1" applyFill="1" applyBorder="1" applyAlignment="1" applyProtection="1">
      <alignment/>
      <protection/>
    </xf>
    <xf numFmtId="186" fontId="22" fillId="3" borderId="8" xfId="20" applyNumberFormat="1" applyFont="1" applyFill="1" applyBorder="1" applyAlignment="1" applyProtection="1">
      <alignment/>
      <protection/>
    </xf>
    <xf numFmtId="186" fontId="22" fillId="0" borderId="7" xfId="20" applyNumberFormat="1" applyFont="1" applyFill="1" applyBorder="1" applyAlignment="1" applyProtection="1">
      <alignment/>
      <protection locked="0"/>
    </xf>
    <xf numFmtId="186" fontId="109" fillId="3" borderId="4" xfId="20" applyNumberFormat="1" applyFont="1" applyFill="1" applyBorder="1" applyAlignment="1" applyProtection="1">
      <alignment/>
      <protection locked="0"/>
    </xf>
    <xf numFmtId="186" fontId="22" fillId="3" borderId="5" xfId="20" applyNumberFormat="1" applyFont="1" applyFill="1" applyBorder="1" applyAlignment="1" applyProtection="1">
      <alignment/>
      <protection locked="0"/>
    </xf>
    <xf numFmtId="186" fontId="109" fillId="3" borderId="14" xfId="20" applyNumberFormat="1" applyFont="1" applyFill="1" applyBorder="1" applyAlignment="1" applyProtection="1">
      <alignment/>
      <protection locked="0"/>
    </xf>
    <xf numFmtId="186" fontId="22" fillId="3" borderId="8" xfId="20" applyNumberFormat="1" applyFont="1" applyFill="1" applyBorder="1" applyAlignment="1" applyProtection="1">
      <alignment/>
      <protection locked="0"/>
    </xf>
    <xf numFmtId="186" fontId="22" fillId="3" borderId="16" xfId="20" applyNumberFormat="1" applyFont="1" applyFill="1" applyBorder="1" applyAlignment="1" applyProtection="1">
      <alignment/>
      <protection/>
    </xf>
    <xf numFmtId="186" fontId="109" fillId="3" borderId="14" xfId="20" applyNumberFormat="1" applyFont="1" applyFill="1" applyBorder="1" applyAlignment="1" applyProtection="1">
      <alignment/>
      <protection/>
    </xf>
    <xf numFmtId="186" fontId="110" fillId="3" borderId="13" xfId="20" applyNumberFormat="1" applyFont="1" applyFill="1" applyBorder="1" applyAlignment="1" applyProtection="1">
      <alignment/>
      <protection/>
    </xf>
    <xf numFmtId="186" fontId="5" fillId="3" borderId="14" xfId="20" applyNumberFormat="1" applyFont="1" applyFill="1" applyBorder="1" applyAlignment="1" applyProtection="1">
      <alignment/>
      <protection/>
    </xf>
    <xf numFmtId="186" fontId="110" fillId="3" borderId="8" xfId="20" applyNumberFormat="1" applyFont="1" applyFill="1" applyBorder="1" applyAlignment="1" applyProtection="1">
      <alignment/>
      <protection/>
    </xf>
    <xf numFmtId="186" fontId="110" fillId="0" borderId="7" xfId="20" applyNumberFormat="1" applyFont="1" applyFill="1" applyBorder="1" applyAlignment="1" applyProtection="1">
      <alignment/>
      <protection locked="0"/>
    </xf>
    <xf numFmtId="186" fontId="12" fillId="3" borderId="14" xfId="20" applyNumberFormat="1" applyFont="1" applyFill="1" applyBorder="1" applyAlignment="1" applyProtection="1">
      <alignment/>
      <protection locked="0"/>
    </xf>
    <xf numFmtId="186" fontId="110" fillId="3" borderId="9" xfId="20" applyNumberFormat="1" applyFont="1" applyFill="1" applyBorder="1" applyAlignment="1" applyProtection="1">
      <alignment/>
      <protection/>
    </xf>
    <xf numFmtId="186" fontId="12" fillId="3" borderId="3" xfId="20" applyNumberFormat="1" applyFont="1" applyFill="1" applyBorder="1" applyAlignment="1" applyProtection="1">
      <alignment/>
      <protection/>
    </xf>
    <xf numFmtId="186" fontId="110" fillId="3" borderId="52" xfId="20" applyNumberFormat="1" applyFont="1" applyFill="1" applyBorder="1" applyAlignment="1" applyProtection="1">
      <alignment/>
      <protection/>
    </xf>
    <xf numFmtId="186" fontId="111" fillId="3" borderId="23" xfId="20" applyNumberFormat="1" applyFont="1" applyFill="1" applyBorder="1" applyAlignment="1" applyProtection="1">
      <alignment/>
      <protection hidden="1"/>
    </xf>
    <xf numFmtId="2" fontId="111" fillId="3" borderId="0" xfId="0" applyNumberFormat="1" applyFont="1" applyFill="1" applyBorder="1" applyAlignment="1" applyProtection="1">
      <alignment/>
      <protection hidden="1"/>
    </xf>
    <xf numFmtId="186" fontId="111" fillId="3" borderId="0" xfId="0" applyNumberFormat="1" applyFont="1" applyFill="1" applyBorder="1" applyAlignment="1" applyProtection="1">
      <alignment/>
      <protection locked="0"/>
    </xf>
    <xf numFmtId="186" fontId="12" fillId="3" borderId="46" xfId="20" applyNumberFormat="1" applyFont="1" applyFill="1" applyBorder="1" applyAlignment="1" applyProtection="1">
      <alignment/>
      <protection/>
    </xf>
    <xf numFmtId="186" fontId="111" fillId="3" borderId="51" xfId="20" applyNumberFormat="1" applyFont="1" applyFill="1" applyBorder="1" applyAlignment="1" applyProtection="1">
      <alignment/>
      <protection hidden="1"/>
    </xf>
    <xf numFmtId="186" fontId="111" fillId="3" borderId="22" xfId="20" applyNumberFormat="1" applyFont="1" applyFill="1" applyBorder="1" applyAlignment="1" applyProtection="1">
      <alignment/>
      <protection hidden="1"/>
    </xf>
    <xf numFmtId="186" fontId="0" fillId="3" borderId="52" xfId="0" applyNumberFormat="1" applyFont="1" applyFill="1" applyBorder="1" applyAlignment="1" applyProtection="1">
      <alignment/>
      <protection/>
    </xf>
    <xf numFmtId="186" fontId="110" fillId="3" borderId="26" xfId="20" applyNumberFormat="1" applyFont="1" applyFill="1" applyBorder="1" applyAlignment="1" applyProtection="1">
      <alignment/>
      <protection/>
    </xf>
    <xf numFmtId="186" fontId="110" fillId="3" borderId="53" xfId="20" applyNumberFormat="1" applyFont="1" applyFill="1" applyBorder="1" applyAlignment="1" applyProtection="1">
      <alignment/>
      <protection/>
    </xf>
    <xf numFmtId="186" fontId="110" fillId="3" borderId="0" xfId="20" applyNumberFormat="1" applyFont="1" applyFill="1" applyBorder="1" applyAlignment="1" applyProtection="1">
      <alignment/>
      <protection/>
    </xf>
    <xf numFmtId="186" fontId="110" fillId="3" borderId="6" xfId="20" applyNumberFormat="1" applyFont="1" applyFill="1" applyBorder="1" applyAlignment="1" applyProtection="1">
      <alignment/>
      <protection/>
    </xf>
    <xf numFmtId="186" fontId="85" fillId="3" borderId="0" xfId="20" applyNumberFormat="1" applyFont="1" applyFill="1" applyBorder="1" applyAlignment="1" applyProtection="1">
      <alignment horizontal="left"/>
      <protection/>
    </xf>
    <xf numFmtId="186" fontId="85" fillId="3" borderId="0" xfId="20" applyNumberFormat="1" applyFont="1" applyFill="1" applyBorder="1" applyAlignment="1" applyProtection="1">
      <alignment/>
      <protection/>
    </xf>
    <xf numFmtId="186" fontId="85" fillId="3" borderId="6" xfId="20" applyNumberFormat="1" applyFont="1" applyFill="1" applyBorder="1" applyAlignment="1" applyProtection="1">
      <alignment/>
      <protection/>
    </xf>
    <xf numFmtId="14" fontId="111" fillId="0" borderId="3" xfId="20" applyNumberFormat="1" applyFont="1" applyFill="1" applyBorder="1" applyAlignment="1" applyProtection="1">
      <alignment/>
      <protection locked="0"/>
    </xf>
    <xf numFmtId="164" fontId="111" fillId="0" borderId="3" xfId="20" applyNumberFormat="1" applyFont="1" applyFill="1" applyBorder="1" applyAlignment="1" applyProtection="1">
      <alignment/>
      <protection hidden="1" locked="0"/>
    </xf>
    <xf numFmtId="164" fontId="111" fillId="0" borderId="46" xfId="20" applyNumberFormat="1" applyFont="1" applyFill="1" applyBorder="1" applyAlignment="1" applyProtection="1">
      <alignment/>
      <protection hidden="1" locked="0"/>
    </xf>
    <xf numFmtId="14" fontId="111" fillId="0" borderId="0" xfId="20" applyNumberFormat="1" applyFont="1" applyFill="1" applyBorder="1" applyAlignment="1" applyProtection="1">
      <alignment/>
      <protection locked="0"/>
    </xf>
    <xf numFmtId="164" fontId="111" fillId="0" borderId="0" xfId="20" applyNumberFormat="1" applyFont="1" applyFill="1" applyBorder="1" applyAlignment="1" applyProtection="1">
      <alignment/>
      <protection hidden="1" locked="0"/>
    </xf>
    <xf numFmtId="164" fontId="111" fillId="0" borderId="6" xfId="20" applyNumberFormat="1" applyFont="1" applyFill="1" applyBorder="1" applyAlignment="1" applyProtection="1">
      <alignment/>
      <protection hidden="1" locked="0"/>
    </xf>
    <xf numFmtId="44" fontId="111" fillId="0" borderId="0" xfId="20" applyFont="1" applyFill="1" applyBorder="1" applyAlignment="1" applyProtection="1">
      <alignment/>
      <protection locked="0"/>
    </xf>
    <xf numFmtId="44" fontId="111" fillId="0" borderId="4" xfId="20" applyFont="1" applyFill="1" applyBorder="1" applyAlignment="1" applyProtection="1">
      <alignment/>
      <protection locked="0"/>
    </xf>
    <xf numFmtId="164" fontId="111" fillId="0" borderId="4" xfId="20" applyNumberFormat="1" applyFont="1" applyFill="1" applyBorder="1" applyAlignment="1" applyProtection="1">
      <alignment/>
      <protection hidden="1" locked="0"/>
    </xf>
    <xf numFmtId="164" fontId="111" fillId="0" borderId="5" xfId="20" applyNumberFormat="1" applyFont="1" applyFill="1" applyBorder="1" applyAlignment="1" applyProtection="1">
      <alignment/>
      <protection hidden="1" locked="0"/>
    </xf>
    <xf numFmtId="186" fontId="111" fillId="3" borderId="46" xfId="20" applyNumberFormat="1" applyFont="1" applyFill="1" applyBorder="1" applyAlignment="1" applyProtection="1">
      <alignment/>
      <protection hidden="1"/>
    </xf>
    <xf numFmtId="186" fontId="111" fillId="3" borderId="6" xfId="20" applyNumberFormat="1" applyFont="1" applyFill="1" applyBorder="1" applyAlignment="1" applyProtection="1">
      <alignment/>
      <protection hidden="1"/>
    </xf>
    <xf numFmtId="186" fontId="111" fillId="3" borderId="5" xfId="20" applyNumberFormat="1" applyFont="1" applyFill="1" applyBorder="1" applyAlignment="1" applyProtection="1">
      <alignment/>
      <protection hidden="1"/>
    </xf>
    <xf numFmtId="186" fontId="12" fillId="3" borderId="52" xfId="20" applyNumberFormat="1" applyFont="1" applyFill="1" applyBorder="1" applyAlignment="1" applyProtection="1">
      <alignment/>
      <protection/>
    </xf>
    <xf numFmtId="186" fontId="12" fillId="3" borderId="54" xfId="20" applyNumberFormat="1" applyFont="1" applyFill="1" applyBorder="1" applyAlignment="1" applyProtection="1">
      <alignment/>
      <protection/>
    </xf>
    <xf numFmtId="2" fontId="111" fillId="0" borderId="6" xfId="20" applyNumberFormat="1" applyFont="1" applyFill="1" applyBorder="1" applyAlignment="1" applyProtection="1">
      <alignment/>
      <protection hidden="1" locked="0"/>
    </xf>
    <xf numFmtId="2" fontId="111" fillId="0" borderId="5" xfId="20" applyNumberFormat="1" applyFont="1" applyFill="1" applyBorder="1" applyAlignment="1" applyProtection="1">
      <alignment/>
      <protection hidden="1" locked="0"/>
    </xf>
    <xf numFmtId="186" fontId="12" fillId="3" borderId="0" xfId="20" applyNumberFormat="1" applyFont="1" applyFill="1" applyAlignment="1" applyProtection="1">
      <alignment/>
      <protection/>
    </xf>
    <xf numFmtId="186" fontId="12" fillId="3" borderId="6" xfId="20" applyNumberFormat="1" applyFont="1" applyFill="1" applyBorder="1" applyAlignment="1" applyProtection="1">
      <alignment/>
      <protection/>
    </xf>
    <xf numFmtId="186" fontId="12" fillId="3" borderId="14" xfId="20" applyNumberFormat="1" applyFont="1" applyFill="1" applyBorder="1" applyAlignment="1" applyProtection="1">
      <alignment/>
      <protection/>
    </xf>
    <xf numFmtId="186" fontId="12" fillId="3" borderId="8" xfId="20" applyNumberFormat="1" applyFont="1" applyFill="1" applyBorder="1" applyAlignment="1" applyProtection="1">
      <alignment/>
      <protection/>
    </xf>
    <xf numFmtId="186" fontId="12" fillId="3" borderId="39" xfId="20" applyNumberFormat="1" applyFont="1" applyFill="1" applyBorder="1" applyAlignment="1" applyProtection="1">
      <alignment/>
      <protection/>
    </xf>
    <xf numFmtId="186" fontId="12" fillId="3" borderId="26" xfId="20" applyNumberFormat="1" applyFont="1" applyFill="1" applyBorder="1" applyAlignment="1" applyProtection="1">
      <alignment/>
      <protection/>
    </xf>
    <xf numFmtId="186" fontId="110" fillId="3" borderId="39" xfId="20" applyNumberFormat="1" applyFont="1" applyFill="1" applyBorder="1" applyAlignment="1" applyProtection="1">
      <alignment/>
      <protection/>
    </xf>
    <xf numFmtId="186" fontId="111" fillId="3" borderId="9" xfId="20" applyNumberFormat="1" applyFont="1" applyFill="1" applyBorder="1" applyAlignment="1" applyProtection="1">
      <alignment/>
      <protection hidden="1"/>
    </xf>
    <xf numFmtId="186" fontId="111" fillId="3" borderId="38" xfId="20" applyNumberFormat="1" applyFont="1" applyFill="1" applyBorder="1" applyAlignment="1" applyProtection="1">
      <alignment/>
      <protection hidden="1"/>
    </xf>
    <xf numFmtId="186" fontId="111" fillId="3" borderId="16" xfId="20" applyNumberFormat="1" applyFont="1" applyFill="1" applyBorder="1" applyAlignment="1" applyProtection="1">
      <alignment/>
      <protection hidden="1"/>
    </xf>
    <xf numFmtId="14" fontId="111" fillId="0" borderId="9" xfId="20" applyNumberFormat="1" applyFont="1" applyFill="1" applyBorder="1" applyAlignment="1" applyProtection="1">
      <alignment/>
      <protection locked="0"/>
    </xf>
    <xf numFmtId="164" fontId="111" fillId="0" borderId="46" xfId="0" applyNumberFormat="1" applyFont="1" applyFill="1" applyBorder="1" applyAlignment="1" applyProtection="1">
      <alignment/>
      <protection locked="0"/>
    </xf>
    <xf numFmtId="14" fontId="111" fillId="0" borderId="38" xfId="20" applyNumberFormat="1" applyFont="1" applyFill="1" applyBorder="1" applyAlignment="1" applyProtection="1">
      <alignment/>
      <protection locked="0"/>
    </xf>
    <xf numFmtId="164" fontId="111" fillId="0" borderId="6" xfId="0" applyNumberFormat="1" applyFont="1" applyFill="1" applyBorder="1" applyAlignment="1" applyProtection="1">
      <alignment/>
      <protection locked="0"/>
    </xf>
    <xf numFmtId="14" fontId="111" fillId="0" borderId="16" xfId="20" applyNumberFormat="1" applyFont="1" applyFill="1" applyBorder="1" applyAlignment="1" applyProtection="1">
      <alignment/>
      <protection locked="0"/>
    </xf>
    <xf numFmtId="164" fontId="111" fillId="0" borderId="5" xfId="0" applyNumberFormat="1" applyFont="1" applyFill="1" applyBorder="1" applyAlignment="1" applyProtection="1">
      <alignment/>
      <protection locked="0"/>
    </xf>
    <xf numFmtId="186" fontId="12" fillId="3" borderId="37" xfId="20" applyNumberFormat="1" applyFont="1" applyFill="1" applyBorder="1" applyAlignment="1" applyProtection="1">
      <alignment/>
      <protection/>
    </xf>
    <xf numFmtId="186" fontId="110" fillId="3" borderId="55" xfId="20" applyNumberFormat="1" applyFont="1" applyFill="1" applyBorder="1" applyAlignment="1" applyProtection="1">
      <alignment/>
      <protection/>
    </xf>
    <xf numFmtId="186" fontId="12" fillId="3" borderId="45" xfId="20" applyNumberFormat="1" applyFont="1" applyFill="1" applyBorder="1" applyAlignment="1" applyProtection="1">
      <alignment/>
      <protection/>
    </xf>
    <xf numFmtId="44" fontId="111" fillId="0" borderId="38" xfId="20" applyFont="1" applyFill="1" applyBorder="1" applyAlignment="1" applyProtection="1">
      <alignment/>
      <protection locked="0"/>
    </xf>
    <xf numFmtId="186" fontId="111" fillId="3" borderId="0" xfId="0" applyNumberFormat="1" applyFont="1" applyFill="1" applyBorder="1" applyAlignment="1" applyProtection="1">
      <alignment/>
      <protection hidden="1"/>
    </xf>
    <xf numFmtId="186" fontId="111" fillId="3" borderId="4" xfId="0" applyNumberFormat="1" applyFont="1" applyFill="1" applyBorder="1" applyAlignment="1" applyProtection="1">
      <alignment/>
      <protection hidden="1"/>
    </xf>
    <xf numFmtId="186" fontId="110" fillId="3" borderId="56" xfId="20" applyNumberFormat="1" applyFont="1" applyFill="1" applyBorder="1" applyAlignment="1" applyProtection="1">
      <alignment/>
      <protection/>
    </xf>
    <xf numFmtId="186" fontId="110" fillId="3" borderId="2" xfId="20" applyNumberFormat="1" applyFont="1" applyFill="1" applyBorder="1" applyAlignment="1" applyProtection="1">
      <alignment/>
      <protection/>
    </xf>
    <xf numFmtId="186" fontId="110" fillId="3" borderId="45" xfId="20" applyNumberFormat="1" applyFont="1" applyFill="1" applyBorder="1" applyAlignment="1" applyProtection="1">
      <alignment/>
      <protection/>
    </xf>
    <xf numFmtId="186" fontId="110" fillId="3" borderId="2" xfId="0" applyNumberFormat="1" applyFont="1" applyFill="1" applyBorder="1" applyAlignment="1" applyProtection="1">
      <alignment/>
      <protection/>
    </xf>
    <xf numFmtId="173" fontId="111" fillId="0" borderId="38" xfId="20" applyNumberFormat="1" applyFont="1" applyFill="1" applyBorder="1" applyAlignment="1" applyProtection="1">
      <alignment/>
      <protection locked="0"/>
    </xf>
    <xf numFmtId="44" fontId="111" fillId="0" borderId="16" xfId="20" applyFont="1" applyFill="1" applyBorder="1" applyAlignment="1" applyProtection="1">
      <alignment/>
      <protection locked="0"/>
    </xf>
    <xf numFmtId="0" fontId="112" fillId="0" borderId="7" xfId="0" applyFont="1" applyFill="1" applyBorder="1" applyAlignment="1" applyProtection="1">
      <alignment horizontal="right"/>
      <protection locked="0"/>
    </xf>
    <xf numFmtId="0" fontId="112" fillId="10" borderId="23" xfId="0" applyFont="1" applyFill="1" applyBorder="1" applyAlignment="1" applyProtection="1">
      <alignment horizontal="right"/>
      <protection locked="0"/>
    </xf>
    <xf numFmtId="0" fontId="10" fillId="10" borderId="7" xfId="0" applyFont="1" applyFill="1" applyBorder="1" applyAlignment="1" applyProtection="1">
      <alignment horizontal="right"/>
      <protection locked="0"/>
    </xf>
    <xf numFmtId="186" fontId="42" fillId="3" borderId="19" xfId="0" applyNumberFormat="1" applyFont="1" applyFill="1" applyBorder="1" applyAlignment="1" applyProtection="1">
      <alignment horizontal="left"/>
      <protection/>
    </xf>
    <xf numFmtId="186" fontId="106" fillId="3" borderId="57" xfId="20" applyNumberFormat="1" applyFont="1" applyFill="1" applyBorder="1" applyAlignment="1" applyProtection="1">
      <alignment/>
      <protection/>
    </xf>
    <xf numFmtId="186" fontId="106" fillId="3" borderId="36" xfId="20" applyNumberFormat="1" applyFont="1" applyFill="1" applyBorder="1" applyAlignment="1" applyProtection="1">
      <alignment horizontal="right"/>
      <protection/>
    </xf>
    <xf numFmtId="186" fontId="106" fillId="3" borderId="2" xfId="20" applyNumberFormat="1" applyFont="1" applyFill="1" applyBorder="1" applyAlignment="1" applyProtection="1">
      <alignment/>
      <protection/>
    </xf>
    <xf numFmtId="186" fontId="10" fillId="0" borderId="22" xfId="20" applyNumberFormat="1" applyFont="1" applyFill="1" applyBorder="1" applyAlignment="1" applyProtection="1">
      <alignment horizontal="center"/>
      <protection locked="0"/>
    </xf>
    <xf numFmtId="2" fontId="10" fillId="0" borderId="22" xfId="20" applyNumberFormat="1" applyFont="1" applyFill="1" applyBorder="1" applyAlignment="1" applyProtection="1">
      <alignment horizontal="center"/>
      <protection locked="0"/>
    </xf>
    <xf numFmtId="172" fontId="10" fillId="0" borderId="22" xfId="16" applyNumberFormat="1" applyFont="1" applyFill="1" applyBorder="1" applyAlignment="1" applyProtection="1">
      <alignment horizontal="center"/>
      <protection locked="0"/>
    </xf>
    <xf numFmtId="2" fontId="10" fillId="0" borderId="16" xfId="0" applyNumberFormat="1" applyFont="1" applyFill="1" applyBorder="1" applyAlignment="1" applyProtection="1">
      <alignment horizontal="center"/>
      <protection locked="0"/>
    </xf>
    <xf numFmtId="0" fontId="19" fillId="4" borderId="7" xfId="0" applyFont="1" applyFill="1" applyBorder="1" applyAlignment="1" applyProtection="1">
      <alignment/>
      <protection locked="0"/>
    </xf>
    <xf numFmtId="164" fontId="19" fillId="4" borderId="7" xfId="0" applyNumberFormat="1" applyFont="1" applyFill="1" applyBorder="1" applyAlignment="1" applyProtection="1">
      <alignment/>
      <protection locked="0"/>
    </xf>
    <xf numFmtId="164" fontId="19" fillId="4" borderId="13" xfId="0" applyNumberFormat="1" applyFont="1" applyFill="1" applyBorder="1" applyAlignment="1" applyProtection="1">
      <alignment/>
      <protection locked="0"/>
    </xf>
    <xf numFmtId="2" fontId="98" fillId="3" borderId="13" xfId="0" applyNumberFormat="1" applyFont="1" applyFill="1" applyBorder="1" applyAlignment="1" applyProtection="1">
      <alignment/>
      <protection/>
    </xf>
    <xf numFmtId="0" fontId="27" fillId="3" borderId="38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2" fontId="3" fillId="4" borderId="7" xfId="0" applyNumberFormat="1" applyFont="1" applyFill="1" applyBorder="1" applyAlignment="1" applyProtection="1">
      <alignment horizontal="right"/>
      <protection/>
    </xf>
    <xf numFmtId="0" fontId="113" fillId="4" borderId="7" xfId="0" applyFont="1" applyFill="1" applyBorder="1" applyAlignment="1" applyProtection="1">
      <alignment/>
      <protection/>
    </xf>
    <xf numFmtId="166" fontId="113" fillId="4" borderId="7" xfId="0" applyNumberFormat="1" applyFont="1" applyFill="1" applyBorder="1" applyAlignment="1" applyProtection="1">
      <alignment/>
      <protection/>
    </xf>
    <xf numFmtId="0" fontId="113" fillId="4" borderId="13" xfId="0" applyFont="1" applyFill="1" applyBorder="1" applyAlignment="1" applyProtection="1">
      <alignment/>
      <protection/>
    </xf>
    <xf numFmtId="2" fontId="3" fillId="3" borderId="7" xfId="0" applyNumberFormat="1" applyFont="1" applyFill="1" applyBorder="1" applyAlignment="1" applyProtection="1">
      <alignment horizontal="right"/>
      <protection/>
    </xf>
    <xf numFmtId="2" fontId="98" fillId="4" borderId="7" xfId="0" applyNumberFormat="1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/>
    </xf>
    <xf numFmtId="0" fontId="113" fillId="3" borderId="7" xfId="0" applyFont="1" applyFill="1" applyBorder="1" applyAlignment="1" applyProtection="1">
      <alignment/>
      <protection/>
    </xf>
    <xf numFmtId="166" fontId="113" fillId="3" borderId="7" xfId="0" applyNumberFormat="1" applyFont="1" applyFill="1" applyBorder="1" applyAlignment="1" applyProtection="1">
      <alignment/>
      <protection/>
    </xf>
    <xf numFmtId="0" fontId="113" fillId="3" borderId="13" xfId="0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0" fontId="99" fillId="3" borderId="38" xfId="0" applyFont="1" applyFill="1" applyBorder="1" applyAlignment="1" applyProtection="1">
      <alignment/>
      <protection/>
    </xf>
    <xf numFmtId="2" fontId="24" fillId="4" borderId="7" xfId="0" applyNumberFormat="1" applyFont="1" applyFill="1" applyBorder="1" applyAlignment="1" applyProtection="1">
      <alignment horizontal="left"/>
      <protection/>
    </xf>
    <xf numFmtId="0" fontId="0" fillId="3" borderId="38" xfId="0" applyFont="1" applyFill="1" applyBorder="1" applyAlignment="1" applyProtection="1">
      <alignment/>
      <protection/>
    </xf>
    <xf numFmtId="166" fontId="113" fillId="3" borderId="13" xfId="0" applyNumberFormat="1" applyFont="1" applyFill="1" applyBorder="1" applyAlignment="1" applyProtection="1">
      <alignment/>
      <protection/>
    </xf>
    <xf numFmtId="0" fontId="113" fillId="7" borderId="7" xfId="0" applyFont="1" applyFill="1" applyBorder="1" applyAlignment="1" applyProtection="1">
      <alignment/>
      <protection/>
    </xf>
    <xf numFmtId="2" fontId="27" fillId="11" borderId="7" xfId="0" applyNumberFormat="1" applyFont="1" applyFill="1" applyBorder="1" applyAlignment="1" applyProtection="1">
      <alignment/>
      <protection/>
    </xf>
    <xf numFmtId="2" fontId="27" fillId="12" borderId="7" xfId="0" applyNumberFormat="1" applyFont="1" applyFill="1" applyBorder="1" applyAlignment="1" applyProtection="1">
      <alignment/>
      <protection/>
    </xf>
    <xf numFmtId="2" fontId="27" fillId="7" borderId="7" xfId="0" applyNumberFormat="1" applyFont="1" applyFill="1" applyBorder="1" applyAlignment="1" applyProtection="1">
      <alignment/>
      <protection/>
    </xf>
    <xf numFmtId="2" fontId="27" fillId="13" borderId="7" xfId="0" applyNumberFormat="1" applyFont="1" applyFill="1" applyBorder="1" applyAlignment="1" applyProtection="1">
      <alignment/>
      <protection/>
    </xf>
    <xf numFmtId="2" fontId="5" fillId="3" borderId="7" xfId="0" applyNumberFormat="1" applyFont="1" applyFill="1" applyBorder="1" applyAlignment="1" applyProtection="1">
      <alignment horizontal="right"/>
      <protection/>
    </xf>
    <xf numFmtId="0" fontId="27" fillId="3" borderId="7" xfId="0" applyFont="1" applyFill="1" applyBorder="1" applyAlignment="1" applyProtection="1">
      <alignment/>
      <protection/>
    </xf>
    <xf numFmtId="44" fontId="27" fillId="3" borderId="13" xfId="20" applyFont="1" applyFill="1" applyBorder="1" applyAlignment="1" applyProtection="1">
      <alignment/>
      <protection/>
    </xf>
    <xf numFmtId="2" fontId="27" fillId="14" borderId="7" xfId="0" applyNumberFormat="1" applyFont="1" applyFill="1" applyBorder="1" applyAlignment="1" applyProtection="1">
      <alignment/>
      <protection/>
    </xf>
    <xf numFmtId="0" fontId="98" fillId="4" borderId="13" xfId="20" applyNumberFormat="1" applyFont="1" applyFill="1" applyBorder="1" applyAlignment="1" applyProtection="1">
      <alignment horizontal="left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44" fontId="19" fillId="4" borderId="13" xfId="20" applyFont="1" applyFill="1" applyBorder="1" applyAlignment="1" applyProtection="1">
      <alignment/>
      <protection/>
    </xf>
    <xf numFmtId="2" fontId="99" fillId="3" borderId="7" xfId="0" applyNumberFormat="1" applyFont="1" applyFill="1" applyBorder="1" applyAlignment="1" applyProtection="1">
      <alignment/>
      <protection/>
    </xf>
    <xf numFmtId="0" fontId="99" fillId="3" borderId="7" xfId="0" applyFont="1" applyFill="1" applyBorder="1" applyAlignment="1" applyProtection="1">
      <alignment horizontal="right"/>
      <protection/>
    </xf>
    <xf numFmtId="0" fontId="0" fillId="3" borderId="0" xfId="0" applyFont="1" applyFill="1" applyAlignment="1" applyProtection="1">
      <alignment/>
      <protection/>
    </xf>
    <xf numFmtId="49" fontId="3" fillId="3" borderId="7" xfId="0" applyNumberFormat="1" applyFont="1" applyFill="1" applyBorder="1" applyAlignment="1" applyProtection="1">
      <alignment/>
      <protection/>
    </xf>
    <xf numFmtId="2" fontId="23" fillId="3" borderId="7" xfId="0" applyNumberFormat="1" applyFont="1" applyFill="1" applyBorder="1" applyAlignment="1" applyProtection="1">
      <alignment/>
      <protection/>
    </xf>
    <xf numFmtId="2" fontId="3" fillId="3" borderId="7" xfId="0" applyNumberFormat="1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2" fontId="5" fillId="4" borderId="9" xfId="0" applyNumberFormat="1" applyFont="1" applyFill="1" applyBorder="1" applyAlignment="1" applyProtection="1">
      <alignment horizontal="right"/>
      <protection/>
    </xf>
    <xf numFmtId="0" fontId="27" fillId="4" borderId="0" xfId="0" applyFont="1" applyFill="1" applyBorder="1" applyAlignment="1" applyProtection="1">
      <alignment/>
      <protection/>
    </xf>
    <xf numFmtId="44" fontId="27" fillId="4" borderId="0" xfId="20" applyFont="1" applyFill="1" applyBorder="1" applyAlignment="1" applyProtection="1">
      <alignment/>
      <protection/>
    </xf>
    <xf numFmtId="2" fontId="3" fillId="4" borderId="0" xfId="0" applyNumberFormat="1" applyFont="1" applyFill="1" applyBorder="1" applyAlignment="1" applyProtection="1">
      <alignment/>
      <protection/>
    </xf>
    <xf numFmtId="2" fontId="10" fillId="4" borderId="0" xfId="0" applyNumberFormat="1" applyFont="1" applyFill="1" applyBorder="1" applyAlignment="1" applyProtection="1">
      <alignment/>
      <protection/>
    </xf>
    <xf numFmtId="44" fontId="98" fillId="4" borderId="0" xfId="20" applyFont="1" applyFill="1" applyBorder="1" applyAlignment="1" applyProtection="1">
      <alignment horizontal="right"/>
      <protection/>
    </xf>
    <xf numFmtId="0" fontId="6" fillId="5" borderId="7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right"/>
      <protection/>
    </xf>
    <xf numFmtId="0" fontId="6" fillId="5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right"/>
      <protection/>
    </xf>
    <xf numFmtId="0" fontId="6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 locked="0"/>
    </xf>
    <xf numFmtId="0" fontId="6" fillId="5" borderId="7" xfId="0" applyFont="1" applyFill="1" applyBorder="1" applyAlignment="1" applyProtection="1">
      <alignment horizontal="right"/>
      <protection locked="0"/>
    </xf>
    <xf numFmtId="0" fontId="24" fillId="5" borderId="7" xfId="0" applyFont="1" applyFill="1" applyBorder="1" applyAlignment="1" applyProtection="1">
      <alignment/>
      <protection locked="0"/>
    </xf>
    <xf numFmtId="0" fontId="3" fillId="2" borderId="7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0" fillId="5" borderId="0" xfId="0" applyFont="1" applyFill="1" applyAlignment="1" applyProtection="1">
      <alignment horizontal="right"/>
      <protection/>
    </xf>
    <xf numFmtId="0" fontId="0" fillId="5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2" fontId="0" fillId="14" borderId="7" xfId="0" applyNumberFormat="1" applyFont="1" applyFill="1" applyBorder="1" applyAlignment="1" applyProtection="1">
      <alignment/>
      <protection/>
    </xf>
    <xf numFmtId="2" fontId="0" fillId="15" borderId="7" xfId="0" applyNumberFormat="1" applyFont="1" applyFill="1" applyBorder="1" applyAlignment="1" applyProtection="1">
      <alignment/>
      <protection/>
    </xf>
    <xf numFmtId="2" fontId="0" fillId="12" borderId="7" xfId="0" applyNumberFormat="1" applyFont="1" applyFill="1" applyBorder="1" applyAlignment="1" applyProtection="1">
      <alignment/>
      <protection/>
    </xf>
    <xf numFmtId="2" fontId="0" fillId="7" borderId="7" xfId="0" applyNumberFormat="1" applyFont="1" applyFill="1" applyBorder="1" applyAlignment="1" applyProtection="1">
      <alignment/>
      <protection/>
    </xf>
    <xf numFmtId="2" fontId="0" fillId="13" borderId="13" xfId="0" applyNumberFormat="1" applyFont="1" applyFill="1" applyBorder="1" applyAlignment="1" applyProtection="1">
      <alignment/>
      <protection/>
    </xf>
    <xf numFmtId="0" fontId="0" fillId="15" borderId="7" xfId="0" applyFont="1" applyFill="1" applyBorder="1" applyAlignment="1" applyProtection="1">
      <alignment horizontal="right"/>
      <protection/>
    </xf>
    <xf numFmtId="0" fontId="0" fillId="15" borderId="7" xfId="0" applyFont="1" applyFill="1" applyBorder="1" applyAlignment="1" applyProtection="1">
      <alignment/>
      <protection/>
    </xf>
    <xf numFmtId="0" fontId="0" fillId="12" borderId="7" xfId="0" applyFont="1" applyFill="1" applyBorder="1" applyAlignment="1" applyProtection="1">
      <alignment/>
      <protection/>
    </xf>
    <xf numFmtId="0" fontId="0" fillId="12" borderId="7" xfId="0" applyFont="1" applyFill="1" applyBorder="1" applyAlignment="1" applyProtection="1">
      <alignment/>
      <protection locked="0"/>
    </xf>
    <xf numFmtId="0" fontId="0" fillId="7" borderId="7" xfId="0" applyFont="1" applyFill="1" applyBorder="1" applyAlignment="1" applyProtection="1">
      <alignment/>
      <protection locked="0"/>
    </xf>
    <xf numFmtId="2" fontId="0" fillId="5" borderId="0" xfId="0" applyNumberFormat="1" applyFont="1" applyFill="1" applyAlignment="1" applyProtection="1">
      <alignment horizontal="right"/>
      <protection/>
    </xf>
    <xf numFmtId="166" fontId="114" fillId="3" borderId="7" xfId="0" applyNumberFormat="1" applyFont="1" applyFill="1" applyBorder="1" applyAlignment="1" applyProtection="1">
      <alignment/>
      <protection/>
    </xf>
    <xf numFmtId="0" fontId="115" fillId="3" borderId="7" xfId="0" applyFont="1" applyFill="1" applyBorder="1" applyAlignment="1" applyProtection="1">
      <alignment/>
      <protection/>
    </xf>
    <xf numFmtId="166" fontId="115" fillId="3" borderId="7" xfId="0" applyNumberFormat="1" applyFont="1" applyFill="1" applyBorder="1" applyAlignment="1" applyProtection="1">
      <alignment/>
      <protection/>
    </xf>
    <xf numFmtId="166" fontId="115" fillId="3" borderId="7" xfId="20" applyNumberFormat="1" applyFont="1" applyFill="1" applyBorder="1" applyAlignment="1" applyProtection="1">
      <alignment/>
      <protection/>
    </xf>
    <xf numFmtId="2" fontId="19" fillId="3" borderId="7" xfId="0" applyNumberFormat="1" applyFont="1" applyFill="1" applyBorder="1" applyAlignment="1" applyProtection="1">
      <alignment/>
      <protection/>
    </xf>
    <xf numFmtId="2" fontId="0" fillId="3" borderId="0" xfId="0" applyNumberFormat="1" applyFont="1" applyFill="1" applyBorder="1" applyAlignment="1" applyProtection="1">
      <alignment/>
      <protection locked="0"/>
    </xf>
    <xf numFmtId="174" fontId="4" fillId="3" borderId="0" xfId="2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2" fontId="105" fillId="3" borderId="0" xfId="0" applyNumberFormat="1" applyFont="1" applyFill="1" applyBorder="1" applyAlignment="1" applyProtection="1">
      <alignment horizontal="left"/>
      <protection/>
    </xf>
    <xf numFmtId="186" fontId="19" fillId="4" borderId="7" xfId="20" applyNumberFormat="1" applyFont="1" applyFill="1" applyBorder="1" applyAlignment="1" applyProtection="1">
      <alignment horizontal="right"/>
      <protection locked="0"/>
    </xf>
    <xf numFmtId="186" fontId="19" fillId="4" borderId="7" xfId="20" applyNumberFormat="1" applyFont="1" applyFill="1" applyBorder="1" applyAlignment="1" applyProtection="1">
      <alignment/>
      <protection locked="0"/>
    </xf>
    <xf numFmtId="186" fontId="3" fillId="3" borderId="7" xfId="20" applyNumberFormat="1" applyFont="1" applyFill="1" applyBorder="1" applyAlignment="1" applyProtection="1">
      <alignment horizontal="right"/>
      <protection/>
    </xf>
    <xf numFmtId="186" fontId="3" fillId="3" borderId="7" xfId="0" applyNumberFormat="1" applyFont="1" applyFill="1" applyBorder="1" applyAlignment="1" applyProtection="1">
      <alignment/>
      <protection/>
    </xf>
    <xf numFmtId="186" fontId="19" fillId="4" borderId="7" xfId="20" applyNumberFormat="1" applyFont="1" applyFill="1" applyBorder="1" applyAlignment="1" applyProtection="1">
      <alignment horizontal="right"/>
      <protection/>
    </xf>
    <xf numFmtId="186" fontId="3" fillId="3" borderId="7" xfId="20" applyNumberFormat="1" applyFont="1" applyFill="1" applyBorder="1" applyAlignment="1" applyProtection="1">
      <alignment/>
      <protection/>
    </xf>
    <xf numFmtId="186" fontId="19" fillId="4" borderId="7" xfId="20" applyNumberFormat="1" applyFont="1" applyFill="1" applyBorder="1" applyAlignment="1" applyProtection="1">
      <alignment/>
      <protection/>
    </xf>
    <xf numFmtId="186" fontId="98" fillId="3" borderId="0" xfId="0" applyNumberFormat="1" applyFont="1" applyFill="1" applyAlignment="1" applyProtection="1">
      <alignment/>
      <protection/>
    </xf>
    <xf numFmtId="186" fontId="113" fillId="3" borderId="7" xfId="0" applyNumberFormat="1" applyFont="1" applyFill="1" applyBorder="1" applyAlignment="1" applyProtection="1">
      <alignment/>
      <protection/>
    </xf>
    <xf numFmtId="186" fontId="19" fillId="4" borderId="7" xfId="0" applyNumberFormat="1" applyFont="1" applyFill="1" applyBorder="1" applyAlignment="1" applyProtection="1">
      <alignment/>
      <protection/>
    </xf>
    <xf numFmtId="186" fontId="19" fillId="4" borderId="13" xfId="20" applyNumberFormat="1" applyFont="1" applyFill="1" applyBorder="1" applyAlignment="1" applyProtection="1">
      <alignment/>
      <protection/>
    </xf>
    <xf numFmtId="186" fontId="23" fillId="4" borderId="13" xfId="20" applyNumberFormat="1" applyFont="1" applyFill="1" applyBorder="1" applyAlignment="1" applyProtection="1">
      <alignment/>
      <protection/>
    </xf>
    <xf numFmtId="186" fontId="19" fillId="4" borderId="13" xfId="0" applyNumberFormat="1" applyFont="1" applyFill="1" applyBorder="1" applyAlignment="1" applyProtection="1">
      <alignment/>
      <protection/>
    </xf>
    <xf numFmtId="186" fontId="98" fillId="3" borderId="14" xfId="0" applyNumberFormat="1" applyFont="1" applyFill="1" applyBorder="1" applyAlignment="1" applyProtection="1">
      <alignment/>
      <protection/>
    </xf>
    <xf numFmtId="186" fontId="0" fillId="3" borderId="22" xfId="20" applyNumberFormat="1" applyFont="1" applyFill="1" applyBorder="1" applyAlignment="1">
      <alignment/>
    </xf>
    <xf numFmtId="186" fontId="42" fillId="3" borderId="58" xfId="20" applyNumberFormat="1" applyFont="1" applyFill="1" applyBorder="1" applyAlignment="1">
      <alignment/>
    </xf>
    <xf numFmtId="186" fontId="19" fillId="4" borderId="22" xfId="20" applyNumberFormat="1" applyFont="1" applyFill="1" applyBorder="1" applyAlignment="1">
      <alignment/>
    </xf>
    <xf numFmtId="186" fontId="42" fillId="4" borderId="58" xfId="20" applyNumberFormat="1" applyFont="1" applyFill="1" applyBorder="1" applyAlignment="1">
      <alignment/>
    </xf>
    <xf numFmtId="186" fontId="0" fillId="4" borderId="22" xfId="20" applyNumberFormat="1" applyFont="1" applyFill="1" applyBorder="1" applyAlignment="1">
      <alignment/>
    </xf>
    <xf numFmtId="186" fontId="0" fillId="4" borderId="16" xfId="20" applyNumberFormat="1" applyFont="1" applyFill="1" applyBorder="1" applyAlignment="1">
      <alignment/>
    </xf>
    <xf numFmtId="186" fontId="42" fillId="4" borderId="55" xfId="20" applyNumberFormat="1" applyFont="1" applyFill="1" applyBorder="1" applyAlignment="1">
      <alignment/>
    </xf>
    <xf numFmtId="186" fontId="87" fillId="3" borderId="22" xfId="20" applyNumberFormat="1" applyFont="1" applyFill="1" applyBorder="1" applyAlignment="1">
      <alignment horizontal="right"/>
    </xf>
    <xf numFmtId="186" fontId="87" fillId="3" borderId="25" xfId="0" applyNumberFormat="1" applyFont="1" applyFill="1" applyBorder="1" applyAlignment="1">
      <alignment/>
    </xf>
    <xf numFmtId="186" fontId="87" fillId="3" borderId="35" xfId="20" applyNumberFormat="1" applyFont="1" applyFill="1" applyBorder="1" applyAlignment="1">
      <alignment/>
    </xf>
    <xf numFmtId="186" fontId="87" fillId="3" borderId="59" xfId="20" applyNumberFormat="1" applyFont="1" applyFill="1" applyBorder="1" applyAlignment="1">
      <alignment/>
    </xf>
    <xf numFmtId="186" fontId="80" fillId="2" borderId="21" xfId="0" applyNumberFormat="1" applyFont="1" applyFill="1" applyBorder="1" applyAlignment="1">
      <alignment horizontal="right"/>
    </xf>
    <xf numFmtId="186" fontId="80" fillId="2" borderId="60" xfId="0" applyNumberFormat="1" applyFont="1" applyFill="1" applyBorder="1" applyAlignment="1">
      <alignment/>
    </xf>
    <xf numFmtId="187" fontId="111" fillId="0" borderId="9" xfId="20" applyNumberFormat="1" applyFont="1" applyFill="1" applyBorder="1" applyAlignment="1" applyProtection="1">
      <alignment/>
      <protection locked="0"/>
    </xf>
    <xf numFmtId="187" fontId="111" fillId="0" borderId="38" xfId="20" applyNumberFormat="1" applyFont="1" applyFill="1" applyBorder="1" applyAlignment="1" applyProtection="1">
      <alignment/>
      <protection locked="0"/>
    </xf>
    <xf numFmtId="187" fontId="111" fillId="0" borderId="16" xfId="20" applyNumberFormat="1" applyFont="1" applyFill="1" applyBorder="1" applyAlignment="1" applyProtection="1">
      <alignment/>
      <protection locked="0"/>
    </xf>
    <xf numFmtId="186" fontId="12" fillId="3" borderId="61" xfId="20" applyNumberFormat="1" applyFont="1" applyFill="1" applyBorder="1" applyAlignment="1" applyProtection="1">
      <alignment/>
      <protection/>
    </xf>
    <xf numFmtId="186" fontId="12" fillId="3" borderId="62" xfId="20" applyNumberFormat="1" applyFont="1" applyFill="1" applyBorder="1" applyAlignment="1" applyProtection="1">
      <alignment/>
      <protection/>
    </xf>
    <xf numFmtId="186" fontId="12" fillId="3" borderId="63" xfId="20" applyNumberFormat="1" applyFont="1" applyFill="1" applyBorder="1" applyAlignment="1" applyProtection="1">
      <alignment/>
      <protection/>
    </xf>
    <xf numFmtId="186" fontId="12" fillId="3" borderId="64" xfId="20" applyNumberFormat="1" applyFont="1" applyFill="1" applyBorder="1" applyAlignment="1" applyProtection="1">
      <alignment/>
      <protection/>
    </xf>
    <xf numFmtId="186" fontId="110" fillId="3" borderId="19" xfId="0" applyNumberFormat="1" applyFont="1" applyFill="1" applyBorder="1" applyAlignment="1" applyProtection="1">
      <alignment/>
      <protection/>
    </xf>
    <xf numFmtId="186" fontId="110" fillId="3" borderId="14" xfId="20" applyNumberFormat="1" applyFont="1" applyFill="1" applyBorder="1" applyAlignment="1" applyProtection="1">
      <alignment/>
      <protection locked="0"/>
    </xf>
    <xf numFmtId="0" fontId="54" fillId="3" borderId="0" xfId="0" applyFont="1" applyFill="1" applyBorder="1" applyAlignment="1" applyProtection="1">
      <alignment vertical="center" wrapText="1"/>
      <protection locked="0"/>
    </xf>
    <xf numFmtId="0" fontId="53" fillId="3" borderId="0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DB Fruchtarten</a:t>
            </a:r>
          </a:p>
        </c:rich>
      </c:tx>
      <c:layout>
        <c:manualLayout>
          <c:xMode val="factor"/>
          <c:yMode val="factor"/>
          <c:x val="0.06"/>
          <c:y val="-0.019"/>
        </c:manualLayout>
      </c:layout>
      <c:spPr>
        <a:solidFill>
          <a:srgbClr val="000080"/>
        </a:solidFill>
        <a:ln w="3175">
          <a:noFill/>
        </a:ln>
      </c:spPr>
    </c:title>
    <c:view3D>
      <c:rotX val="28"/>
      <c:rotY val="44"/>
      <c:depthPercent val="110"/>
      <c:rAngAx val="1"/>
    </c:view3D>
    <c:plotArea>
      <c:layout>
        <c:manualLayout>
          <c:xMode val="edge"/>
          <c:yMode val="edge"/>
          <c:x val="0"/>
          <c:y val="0.04775"/>
          <c:w val="1"/>
          <c:h val="0.94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openDmnd">
                <a:fgClr>
                  <a:srgbClr val="FFFF00"/>
                </a:fgClr>
                <a:bgClr>
                  <a:srgbClr val="008080"/>
                </a:bgClr>
              </a:pattFill>
            </c:spPr>
          </c:dPt>
          <c:dPt>
            <c:idx val="1"/>
            <c:invertIfNegative val="1"/>
            <c:spPr>
              <a:solidFill>
                <a:srgbClr val="008000"/>
              </a:solidFill>
              <a:ln w="12700">
                <a:solidFill>
                  <a:srgbClr val="800080"/>
                </a:solidFill>
              </a:ln>
            </c:spPr>
          </c:dPt>
          <c:dPt>
            <c:idx val="2"/>
            <c:invertIfNegative val="1"/>
            <c:spPr>
              <a:pattFill prst="horzBrick">
                <a:fgClr>
                  <a:srgbClr val="993300"/>
                </a:fgClr>
                <a:bgClr>
                  <a:srgbClr val="008000"/>
                </a:bgClr>
              </a:pattFill>
            </c:spPr>
          </c:dPt>
          <c:dPt>
            <c:idx val="3"/>
            <c:invertIfNegative val="1"/>
            <c:spPr>
              <a:solidFill>
                <a:srgbClr val="FFCC00"/>
              </a:solidFill>
            </c:spPr>
          </c:dPt>
          <c:dPt>
            <c:idx val="4"/>
            <c:invertIfNegative val="1"/>
            <c:spPr>
              <a:pattFill prst="wdDnDiag">
                <a:fgClr>
                  <a:srgbClr val="00FF00"/>
                </a:fgClr>
                <a:bgClr>
                  <a:srgbClr val="339966"/>
                </a:bgClr>
              </a:pattFill>
            </c:spPr>
          </c:dPt>
          <c:dPt>
            <c:idx val="5"/>
            <c:invertIfNegative val="1"/>
            <c:spPr>
              <a:pattFill prst="dashHorz">
                <a:fgClr>
                  <a:srgbClr val="FFFFCC"/>
                </a:fgClr>
                <a:bgClr>
                  <a:srgbClr val="993300"/>
                </a:bgClr>
              </a:pattFill>
            </c:spPr>
          </c:dPt>
          <c:dPt>
            <c:idx val="6"/>
            <c:invertIfNegative val="1"/>
            <c:spPr>
              <a:pattFill prst="wdUpDiag">
                <a:fgClr>
                  <a:srgbClr val="00FF00"/>
                </a:fgClr>
                <a:bgClr>
                  <a:srgbClr val="0000FF"/>
                </a:bgClr>
              </a:pattFill>
            </c:spPr>
          </c:dPt>
          <c:dPt>
            <c:idx val="8"/>
            <c:invertIfNegative val="1"/>
            <c:spPr>
              <a:solidFill>
                <a:srgbClr val="FF0000"/>
              </a:solidFill>
            </c:spPr>
          </c:dPt>
          <c:dPt>
            <c:idx val="10"/>
            <c:invertIfNegative val="1"/>
            <c:spPr>
              <a:solidFill>
                <a:srgbClr val="800000"/>
              </a:solidFill>
            </c:spPr>
          </c:dPt>
          <c:dPt>
            <c:idx val="12"/>
            <c:invertIfNegative val="1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'Gesamtausw.'!$A$5:$A$18</c:f>
              <c:strCache/>
            </c:strRef>
          </c:cat>
          <c:val>
            <c:numRef>
              <c:f>'Gesamtausw.'!$C$5:$C$18</c:f>
              <c:numCache/>
            </c:numRef>
          </c:val>
          <c:shape val="box"/>
        </c:ser>
        <c:gapWidth val="100"/>
        <c:gapDepth val="80"/>
        <c:shape val="box"/>
        <c:axId val="54895277"/>
        <c:axId val="24295446"/>
      </c:bar3D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CC0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003B3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003B3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2525"/>
        </a:gs>
        <a:gs pos="100000">
          <a:srgbClr val="008080"/>
        </a:gs>
      </a:gsLst>
      <a:lin ang="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335"/>
          <c:w val="0.967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808080"/>
              </a:solidFill>
            </c:spPr>
          </c:dPt>
          <c:dPt>
            <c:idx val="11"/>
            <c:invertIfNegative val="0"/>
            <c:spPr>
              <a:solidFill>
                <a:srgbClr val="FF6600"/>
              </a:solidFill>
            </c:spPr>
          </c:dPt>
          <c:dPt>
            <c:idx val="12"/>
            <c:invertIfNegative val="0"/>
            <c:spPr>
              <a:solidFill>
                <a:srgbClr val="008080"/>
              </a:solidFill>
            </c:spPr>
          </c:dPt>
          <c:dPt>
            <c:idx val="13"/>
            <c:invertIfNegative val="0"/>
            <c:spPr>
              <a:solidFill>
                <a:srgbClr val="FF00FF"/>
              </a:solidFill>
            </c:spPr>
          </c:dPt>
          <c:dPt>
            <c:idx val="14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'Gesamtausw.'!$A$5:$A$18</c:f>
              <c:strCache/>
            </c:strRef>
          </c:cat>
          <c:val>
            <c:numRef>
              <c:f>'Gesamtausw.'!$B$5:$B$18</c:f>
              <c:numCache/>
            </c:numRef>
          </c:val>
        </c:ser>
        <c:axId val="17332423"/>
        <c:axId val="21774080"/>
      </c:barChart>
      <c:catAx>
        <c:axId val="173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Anbaufläche in ha</a:t>
                </a:r>
              </a:p>
            </c:rich>
          </c:tx>
          <c:layout>
            <c:manualLayout>
              <c:xMode val="factor"/>
              <c:yMode val="factor"/>
              <c:x val="0.268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7BBDBD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Kostenanteile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25"/>
      <c:rotY val="40"/>
      <c:depthPercent val="100"/>
      <c:rAngAx val="1"/>
    </c:view3D>
    <c:plotArea>
      <c:layout>
        <c:manualLayout>
          <c:xMode val="edge"/>
          <c:yMode val="edge"/>
          <c:x val="0.02625"/>
          <c:y val="0.15"/>
          <c:w val="0.96325"/>
          <c:h val="0.83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Schlag1!$C$85:$C$91</c:f>
              <c:strCache/>
            </c:strRef>
          </c:cat>
          <c:val>
            <c:numRef>
              <c:f>Schlag1!$D$85:$D$91</c:f>
              <c:numCache/>
            </c:numRef>
          </c:val>
          <c:shape val="box"/>
        </c:ser>
        <c:shape val="box"/>
        <c:axId val="61748993"/>
        <c:axId val="18870026"/>
      </c:bar3DChart>
      <c:catAx>
        <c:axId val="6174899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1"/>
        <c:lblOffset val="100"/>
        <c:noMultiLvlLbl val="0"/>
      </c:catAx>
      <c:valAx>
        <c:axId val="18870026"/>
        <c:scaling>
          <c:orientation val="minMax"/>
        </c:scaling>
        <c:axPos val="l"/>
        <c:majorGridlines/>
        <c:delete val="0"/>
        <c:numFmt formatCode="0.00\ \€" sourceLinked="0"/>
        <c:majorTickMark val="out"/>
        <c:minorTickMark val="none"/>
        <c:tickLblPos val="nextTo"/>
        <c:crossAx val="61748993"/>
        <c:crossesAt val="1"/>
        <c:crossBetween val="between"/>
        <c:dispUnits/>
        <c:minorUnit val="12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3B3B"/>
        </a:gs>
      </a:gsLst>
      <a:lin ang="5400000" scaled="1"/>
    </a:gradFill>
    <a:ln w="3175">
      <a:solidFill>
        <a:srgbClr val="0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FF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Düngerbilanz</a:t>
            </a:r>
          </a:p>
        </c:rich>
      </c:tx>
      <c:layout/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0" scaled="1"/>
        </a:gradFill>
        <a:ln w="3175">
          <a:solidFill>
            <a:srgbClr val="FFFF00"/>
          </a:solidFill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165"/>
          <c:y val="0.1975"/>
          <c:w val="0.85375"/>
          <c:h val="0.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75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Schlag1!$E$85:$I$85</c:f>
              <c:strCache/>
            </c:strRef>
          </c:cat>
          <c:val>
            <c:numRef>
              <c:f>Schlag1!$E$91:$I$91</c:f>
              <c:numCache/>
            </c:numRef>
          </c:val>
          <c:shape val="pyramid"/>
        </c:ser>
        <c:shape val="box"/>
        <c:axId val="35612507"/>
        <c:axId val="52077108"/>
      </c:bar3DChart>
      <c:catAx>
        <c:axId val="356125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0000"/>
        </a:gs>
      </a:gsLst>
      <a:lin ang="5400000" scaled="1"/>
    </a:gradFill>
    <a:ln w="12700">
      <a:solidFill>
        <a:srgbClr val="0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Kostenanteile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25"/>
      <c:rotY val="40"/>
      <c:depthPercent val="100"/>
      <c:rAngAx val="1"/>
    </c:view3D>
    <c:plotArea>
      <c:layout>
        <c:manualLayout>
          <c:xMode val="edge"/>
          <c:yMode val="edge"/>
          <c:x val="0.02725"/>
          <c:y val="0.16325"/>
          <c:w val="0.96175"/>
          <c:h val="0.81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's2'!$C$85:$C$91</c:f>
              <c:strCache/>
            </c:strRef>
          </c:cat>
          <c:val>
            <c:numRef>
              <c:f>'s2'!$D$85:$D$91</c:f>
              <c:numCache/>
            </c:numRef>
          </c:val>
          <c:shape val="box"/>
        </c:ser>
        <c:shape val="box"/>
        <c:axId val="66040789"/>
        <c:axId val="57496190"/>
      </c:bar3DChart>
      <c:catAx>
        <c:axId val="6604078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0789"/>
        <c:crossesAt val="1"/>
        <c:crossBetween val="between"/>
        <c:dispUnits/>
        <c:minorUnit val="12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3B3B"/>
        </a:gs>
      </a:gsLst>
      <a:lin ang="5400000" scaled="1"/>
    </a:gradFill>
    <a:ln w="3175">
      <a:solidFill>
        <a:srgbClr val="0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FF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Düngerbilanz</a:t>
            </a:r>
          </a:p>
        </c:rich>
      </c:tx>
      <c:layout/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0" scaled="1"/>
        </a:gradFill>
        <a:ln w="3175">
          <a:solidFill>
            <a:srgbClr val="FFFF00"/>
          </a:solidFill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175"/>
          <c:y val="0.2065"/>
          <c:w val="0.852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75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's2'!$E$85:$I$85</c:f>
              <c:strCache/>
            </c:strRef>
          </c:cat>
          <c:val>
            <c:numRef>
              <c:f>'s2'!$E$91:$I$91</c:f>
              <c:numCache/>
            </c:numRef>
          </c:val>
          <c:shape val="pyramid"/>
        </c:ser>
        <c:shape val="box"/>
        <c:axId val="47703663"/>
        <c:axId val="26679784"/>
      </c:bar3DChart>
      <c:catAx>
        <c:axId val="477036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0000"/>
        </a:gs>
      </a:gsLst>
      <a:lin ang="5400000" scaled="1"/>
    </a:gradFill>
    <a:ln w="12700">
      <a:solidFill>
        <a:srgbClr val="0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85725</xdr:colOff>
      <xdr:row>44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</xdr:row>
      <xdr:rowOff>152400</xdr:rowOff>
    </xdr:from>
    <xdr:to>
      <xdr:col>9</xdr:col>
      <xdr:colOff>714375</xdr:colOff>
      <xdr:row>6</xdr:row>
      <xdr:rowOff>962025</xdr:rowOff>
    </xdr:to>
    <xdr:sp>
      <xdr:nvSpPr>
        <xdr:cNvPr id="2" name="AutoShape 2"/>
        <xdr:cNvSpPr>
          <a:spLocks/>
        </xdr:cNvSpPr>
      </xdr:nvSpPr>
      <xdr:spPr>
        <a:xfrm>
          <a:off x="2505075" y="1057275"/>
          <a:ext cx="5067300" cy="971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Ackertagebuch 2000
</a:t>
          </a:r>
        </a:p>
      </xdr:txBody>
    </xdr:sp>
    <xdr:clientData/>
  </xdr:twoCellAnchor>
  <xdr:twoCellAnchor>
    <xdr:from>
      <xdr:col>4</xdr:col>
      <xdr:colOff>628650</xdr:colOff>
      <xdr:row>7</xdr:row>
      <xdr:rowOff>66675</xdr:rowOff>
    </xdr:from>
    <xdr:to>
      <xdr:col>9</xdr:col>
      <xdr:colOff>571500</xdr:colOff>
      <xdr:row>17</xdr:row>
      <xdr:rowOff>142875</xdr:rowOff>
    </xdr:to>
    <xdr:sp>
      <xdr:nvSpPr>
        <xdr:cNvPr id="3" name="AutoShape 13"/>
        <xdr:cNvSpPr>
          <a:spLocks/>
        </xdr:cNvSpPr>
      </xdr:nvSpPr>
      <xdr:spPr>
        <a:xfrm>
          <a:off x="3676650" y="2314575"/>
          <a:ext cx="3752850" cy="16954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1200" kern="10" spc="0">
              <a:ln w="317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Zurich Ex BT"/>
              <a:cs typeface="Zurich Ex BT"/>
            </a:rPr>
            <a:t>(c) Siegfried Kluth   V 2.4 (Euro)
Striepe Nr.3  
49847 Itterbeck   Tel. 05948 580
eMail  Siegfried@kluthstriepe.de
Web  www.KluthStriepe.de
</a:t>
          </a:r>
        </a:p>
      </xdr:txBody>
    </xdr:sp>
    <xdr:clientData/>
  </xdr:twoCellAnchor>
  <xdr:twoCellAnchor>
    <xdr:from>
      <xdr:col>2</xdr:col>
      <xdr:colOff>542925</xdr:colOff>
      <xdr:row>16</xdr:row>
      <xdr:rowOff>19050</xdr:rowOff>
    </xdr:from>
    <xdr:to>
      <xdr:col>3</xdr:col>
      <xdr:colOff>390525</xdr:colOff>
      <xdr:row>18</xdr:row>
      <xdr:rowOff>57150</xdr:rowOff>
    </xdr:to>
    <xdr:sp>
      <xdr:nvSpPr>
        <xdr:cNvPr id="4" name="AutoShape 5"/>
        <xdr:cNvSpPr>
          <a:spLocks noChangeAspect="1"/>
        </xdr:cNvSpPr>
      </xdr:nvSpPr>
      <xdr:spPr>
        <a:xfrm>
          <a:off x="2066925" y="3724275"/>
          <a:ext cx="609600" cy="3619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Videoclip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9</xdr:col>
      <xdr:colOff>352425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8575" y="3848100"/>
        <a:ext cx="11610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142875</xdr:rowOff>
    </xdr:from>
    <xdr:to>
      <xdr:col>9</xdr:col>
      <xdr:colOff>342900</xdr:colOff>
      <xdr:row>19</xdr:row>
      <xdr:rowOff>38100</xdr:rowOff>
    </xdr:to>
    <xdr:graphicFrame>
      <xdr:nvGraphicFramePr>
        <xdr:cNvPr id="2" name="Chart 8"/>
        <xdr:cNvGraphicFramePr/>
      </xdr:nvGraphicFramePr>
      <xdr:xfrm>
        <a:off x="5610225" y="514350"/>
        <a:ext cx="60198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92</xdr:row>
      <xdr:rowOff>0</xdr:rowOff>
    </xdr:from>
    <xdr:to>
      <xdr:col>6</xdr:col>
      <xdr:colOff>790575</xdr:colOff>
      <xdr:row>112</xdr:row>
      <xdr:rowOff>9525</xdr:rowOff>
    </xdr:to>
    <xdr:graphicFrame macro="[0]!Diagramm16_BeiKlick">
      <xdr:nvGraphicFramePr>
        <xdr:cNvPr id="1" name="Chart 9"/>
        <xdr:cNvGraphicFramePr/>
      </xdr:nvGraphicFramePr>
      <xdr:xfrm>
        <a:off x="9525" y="18430875"/>
        <a:ext cx="5505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323850</xdr:colOff>
      <xdr:row>92</xdr:row>
      <xdr:rowOff>0</xdr:rowOff>
    </xdr:from>
    <xdr:to>
      <xdr:col>12</xdr:col>
      <xdr:colOff>857250</xdr:colOff>
      <xdr:row>112</xdr:row>
      <xdr:rowOff>9525</xdr:rowOff>
    </xdr:to>
    <xdr:graphicFrame>
      <xdr:nvGraphicFramePr>
        <xdr:cNvPr id="2" name="Chart 17"/>
        <xdr:cNvGraphicFramePr/>
      </xdr:nvGraphicFramePr>
      <xdr:xfrm>
        <a:off x="5048250" y="18430875"/>
        <a:ext cx="58769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</xdr:row>
      <xdr:rowOff>85725</xdr:rowOff>
    </xdr:from>
    <xdr:to>
      <xdr:col>2</xdr:col>
      <xdr:colOff>352425</xdr:colOff>
      <xdr:row>4</xdr:row>
      <xdr:rowOff>66675</xdr:rowOff>
    </xdr:to>
    <xdr:sp>
      <xdr:nvSpPr>
        <xdr:cNvPr id="3" name="AutoShape 136"/>
        <xdr:cNvSpPr>
          <a:spLocks/>
        </xdr:cNvSpPr>
      </xdr:nvSpPr>
      <xdr:spPr>
        <a:xfrm>
          <a:off x="95250" y="438150"/>
          <a:ext cx="923925" cy="552450"/>
        </a:xfrm>
        <a:prstGeom prst="foldedCorner">
          <a:avLst>
            <a:gd name="adj" fmla="val 27777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3366"/>
              </a:solidFill>
            </a:rPr>
            <a:t> Acker -
tagebuch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92</xdr:row>
      <xdr:rowOff>0</xdr:rowOff>
    </xdr:from>
    <xdr:to>
      <xdr:col>6</xdr:col>
      <xdr:colOff>790575</xdr:colOff>
      <xdr:row>112</xdr:row>
      <xdr:rowOff>9525</xdr:rowOff>
    </xdr:to>
    <xdr:graphicFrame macro="[0]!Diagramm16_BeiKlick">
      <xdr:nvGraphicFramePr>
        <xdr:cNvPr id="1" name="Chart 3"/>
        <xdr:cNvGraphicFramePr/>
      </xdr:nvGraphicFramePr>
      <xdr:xfrm>
        <a:off x="9525" y="18430875"/>
        <a:ext cx="5505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323850</xdr:colOff>
      <xdr:row>92</xdr:row>
      <xdr:rowOff>0</xdr:rowOff>
    </xdr:from>
    <xdr:to>
      <xdr:col>12</xdr:col>
      <xdr:colOff>857250</xdr:colOff>
      <xdr:row>112</xdr:row>
      <xdr:rowOff>9525</xdr:rowOff>
    </xdr:to>
    <xdr:graphicFrame>
      <xdr:nvGraphicFramePr>
        <xdr:cNvPr id="2" name="Chart 4"/>
        <xdr:cNvGraphicFramePr/>
      </xdr:nvGraphicFramePr>
      <xdr:xfrm>
        <a:off x="5048250" y="18430875"/>
        <a:ext cx="58769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219075</xdr:colOff>
      <xdr:row>3</xdr:row>
      <xdr:rowOff>161925</xdr:rowOff>
    </xdr:to>
    <xdr:sp>
      <xdr:nvSpPr>
        <xdr:cNvPr id="3" name="AutoShape 108"/>
        <xdr:cNvSpPr>
          <a:spLocks/>
        </xdr:cNvSpPr>
      </xdr:nvSpPr>
      <xdr:spPr>
        <a:xfrm>
          <a:off x="114300" y="438150"/>
          <a:ext cx="771525" cy="447675"/>
        </a:xfrm>
        <a:prstGeom prst="foldedCorner">
          <a:avLst>
            <a:gd name="adj" fmla="val 27777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3366"/>
              </a:solidFill>
            </a:rPr>
            <a:t> Acker -
tagebuch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Excel_Programme_Verkauf\Ackertageb&#252;cher\Ackertagebuch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gebuch"/>
      <sheetName val="Stammdaten"/>
      <sheetName val="Gesamtausw."/>
      <sheetName val="Schlag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</sheetNames>
    <definedNames>
      <definedName name="DieseArbeitsmappe.Zu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M37"/>
  <sheetViews>
    <sheetView showGridLines="0" showRowColHeaders="0" showZeros="0" tabSelected="1" showOutlineSymbols="0" defaultGridColor="0" zoomScale="90" zoomScaleNormal="90" colorId="58" workbookViewId="0" topLeftCell="A1">
      <selection activeCell="F53" sqref="F53"/>
    </sheetView>
  </sheetViews>
  <sheetFormatPr defaultColWidth="11.421875" defaultRowHeight="12.75"/>
  <cols>
    <col min="1" max="16384" width="11.421875" style="16" customWidth="1"/>
  </cols>
  <sheetData>
    <row r="2" spans="2:3" ht="20.25">
      <c r="B2" s="190"/>
      <c r="C2" s="191"/>
    </row>
    <row r="7" ht="93">
      <c r="C7" s="192"/>
    </row>
    <row r="22" spans="9:12" ht="15">
      <c r="I22" s="16" t="s">
        <v>203</v>
      </c>
      <c r="L22" s="193"/>
    </row>
    <row r="23" ht="15">
      <c r="L23" s="193"/>
    </row>
    <row r="24" ht="15">
      <c r="L24" s="193"/>
    </row>
    <row r="25" ht="15">
      <c r="L25" s="193"/>
    </row>
    <row r="26" ht="15">
      <c r="L26" s="193"/>
    </row>
    <row r="27" ht="12.75">
      <c r="L27" s="190"/>
    </row>
    <row r="31" spans="12:13" ht="15">
      <c r="L31" s="194"/>
      <c r="M31" s="194"/>
    </row>
    <row r="32" spans="12:13" ht="15">
      <c r="L32" s="194"/>
      <c r="M32" s="194"/>
    </row>
    <row r="33" spans="12:13" ht="15">
      <c r="L33" s="194"/>
      <c r="M33" s="194"/>
    </row>
    <row r="34" spans="12:13" ht="15">
      <c r="L34" s="194"/>
      <c r="M34" s="194"/>
    </row>
    <row r="35" spans="12:13" ht="15">
      <c r="L35" s="194"/>
      <c r="M35" s="194"/>
    </row>
    <row r="36" spans="12:13" ht="12.75">
      <c r="L36" s="195"/>
      <c r="M36" s="196"/>
    </row>
    <row r="37" spans="12:13" ht="12.75">
      <c r="L37" s="197"/>
      <c r="M37" s="197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Medien-Clip" shapeId="1584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AE1445"/>
  <sheetViews>
    <sheetView showGridLines="0" showRowColHeaders="0" zoomScale="90" zoomScaleNormal="90" workbookViewId="0" topLeftCell="A1">
      <pane xSplit="16" ySplit="3" topLeftCell="Q16" activePane="bottomRight" state="frozen"/>
      <selection pane="topLeft" activeCell="A1" sqref="A1"/>
      <selection pane="topRight" activeCell="Q1" sqref="Q1"/>
      <selection pane="bottomLeft" activeCell="A4" sqref="A4"/>
      <selection pane="bottomRight" activeCell="C50" sqref="C50"/>
    </sheetView>
  </sheetViews>
  <sheetFormatPr defaultColWidth="11.421875" defaultRowHeight="12.75" outlineLevelRow="1"/>
  <cols>
    <col min="1" max="1" width="3.421875" style="2" customWidth="1"/>
    <col min="2" max="2" width="14.140625" style="86" customWidth="1"/>
    <col min="3" max="3" width="25.140625" style="2" customWidth="1"/>
    <col min="4" max="4" width="17.57421875" style="2" customWidth="1"/>
    <col min="5" max="5" width="8.140625" style="2" customWidth="1"/>
    <col min="6" max="6" width="8.28125" style="6" customWidth="1"/>
    <col min="7" max="7" width="6.28125" style="2" customWidth="1"/>
    <col min="8" max="8" width="5.8515625" style="2" customWidth="1"/>
    <col min="9" max="9" width="7.421875" style="2" customWidth="1"/>
    <col min="10" max="10" width="4.7109375" style="5" customWidth="1"/>
    <col min="11" max="11" width="4.00390625" style="2" customWidth="1"/>
    <col min="12" max="12" width="3.8515625" style="2" customWidth="1"/>
    <col min="13" max="13" width="3.7109375" style="2" customWidth="1"/>
    <col min="14" max="14" width="4.421875" style="2" customWidth="1"/>
    <col min="15" max="15" width="7.28125" style="2" customWidth="1"/>
    <col min="16" max="16" width="3.421875" style="2" customWidth="1"/>
    <col min="17" max="17" width="5.28125" style="2" customWidth="1"/>
    <col min="18" max="18" width="5.00390625" style="2" customWidth="1"/>
    <col min="19" max="19" width="4.8515625" style="2" customWidth="1"/>
    <col min="20" max="20" width="4.421875" style="2" customWidth="1"/>
    <col min="21" max="21" width="5.140625" style="2" customWidth="1"/>
    <col min="22" max="16384" width="11.421875" style="2" customWidth="1"/>
  </cols>
  <sheetData>
    <row r="1" spans="1:28" s="197" customFormat="1" ht="26.25" customHeight="1">
      <c r="A1" s="247" t="s">
        <v>213</v>
      </c>
      <c r="B1" s="247"/>
      <c r="C1" s="248"/>
      <c r="D1" s="249"/>
      <c r="E1" s="206"/>
      <c r="F1" s="207"/>
      <c r="G1" s="206"/>
      <c r="H1" s="206"/>
      <c r="I1" s="206"/>
      <c r="J1" s="207"/>
      <c r="K1" s="206"/>
      <c r="L1" s="206"/>
      <c r="M1" s="250"/>
      <c r="N1" s="206"/>
      <c r="O1" s="206"/>
      <c r="P1" s="206"/>
      <c r="Q1" s="200"/>
      <c r="R1" s="200"/>
      <c r="S1" s="200"/>
      <c r="T1" s="200"/>
      <c r="U1" s="200"/>
      <c r="V1" s="200"/>
      <c r="W1" s="103"/>
      <c r="X1" s="103"/>
      <c r="Y1" s="103"/>
      <c r="Z1" s="103"/>
      <c r="AA1" s="103"/>
      <c r="AB1" s="103"/>
    </row>
    <row r="2" spans="1:22" s="197" customFormat="1" ht="55.5" customHeight="1">
      <c r="A2" s="204"/>
      <c r="B2" s="208"/>
      <c r="C2" s="251"/>
      <c r="D2" s="252"/>
      <c r="E2" s="204"/>
      <c r="F2" s="102"/>
      <c r="G2" s="204"/>
      <c r="H2" s="204"/>
      <c r="I2" s="204"/>
      <c r="J2" s="102"/>
      <c r="K2" s="204"/>
      <c r="L2" s="204"/>
      <c r="M2" s="204"/>
      <c r="N2" s="204"/>
      <c r="O2" s="204"/>
      <c r="P2" s="204"/>
      <c r="Q2" s="198"/>
      <c r="R2" s="198"/>
      <c r="S2" s="198"/>
      <c r="T2" s="198"/>
      <c r="U2" s="198"/>
      <c r="V2" s="198"/>
    </row>
    <row r="3" spans="1:22" s="240" customFormat="1" ht="17.25" customHeight="1">
      <c r="A3" s="48"/>
      <c r="B3" s="253"/>
      <c r="C3" s="234"/>
      <c r="D3" s="254" t="s">
        <v>0</v>
      </c>
      <c r="E3" s="255" t="s">
        <v>144</v>
      </c>
      <c r="F3" s="254"/>
      <c r="G3" s="254"/>
      <c r="H3" s="254" t="s">
        <v>182</v>
      </c>
      <c r="I3" s="254"/>
      <c r="J3" s="234"/>
      <c r="K3" s="48"/>
      <c r="L3" s="48"/>
      <c r="M3" s="48"/>
      <c r="N3" s="48"/>
      <c r="O3" s="48"/>
      <c r="P3" s="48"/>
      <c r="Q3" s="199"/>
      <c r="R3" s="199"/>
      <c r="S3" s="199"/>
      <c r="T3" s="199"/>
      <c r="U3" s="199"/>
      <c r="V3" s="199"/>
    </row>
    <row r="4" spans="1:22" s="240" customFormat="1" ht="12.75">
      <c r="A4" s="199"/>
      <c r="B4" s="233" t="s">
        <v>214</v>
      </c>
      <c r="C4" s="210"/>
      <c r="D4" s="211" t="s">
        <v>0</v>
      </c>
      <c r="E4" s="211" t="s">
        <v>185</v>
      </c>
      <c r="F4" s="212"/>
      <c r="G4" s="213"/>
      <c r="H4" s="213"/>
      <c r="I4" s="213"/>
      <c r="J4" s="213"/>
      <c r="K4" s="214"/>
      <c r="L4" s="214"/>
      <c r="M4" s="214"/>
      <c r="N4" s="214"/>
      <c r="O4" s="214"/>
      <c r="P4" s="214"/>
      <c r="Q4" s="199"/>
      <c r="R4" s="199"/>
      <c r="S4" s="199"/>
      <c r="T4" s="199"/>
      <c r="U4" s="199"/>
      <c r="V4" s="199"/>
    </row>
    <row r="5" spans="1:26" s="197" customFormat="1" ht="13.5" hidden="1" outlineLevel="1">
      <c r="A5" s="198"/>
      <c r="B5" s="464" t="s">
        <v>189</v>
      </c>
      <c r="C5" s="465"/>
      <c r="D5" s="466"/>
      <c r="E5" s="467"/>
      <c r="F5" s="217"/>
      <c r="G5" s="215"/>
      <c r="H5" s="215"/>
      <c r="I5" s="216"/>
      <c r="J5" s="217"/>
      <c r="K5" s="218"/>
      <c r="L5" s="218"/>
      <c r="M5" s="218"/>
      <c r="N5" s="218"/>
      <c r="O5" s="218"/>
      <c r="P5" s="218"/>
      <c r="Q5" s="209"/>
      <c r="R5" s="101"/>
      <c r="S5" s="101"/>
      <c r="T5" s="101"/>
      <c r="U5" s="101"/>
      <c r="V5" s="101"/>
      <c r="W5" s="241"/>
      <c r="X5" s="241"/>
      <c r="Y5" s="241"/>
      <c r="Z5" s="241"/>
    </row>
    <row r="6" spans="1:26" s="197" customFormat="1" ht="12.75" outlineLevel="1">
      <c r="A6" s="198"/>
      <c r="B6" s="219"/>
      <c r="C6" s="648" t="s">
        <v>220</v>
      </c>
      <c r="D6" s="748">
        <v>60</v>
      </c>
      <c r="E6" s="649">
        <v>1</v>
      </c>
      <c r="F6" s="220"/>
      <c r="G6" s="221"/>
      <c r="H6" s="221"/>
      <c r="I6" s="222"/>
      <c r="J6" s="223"/>
      <c r="K6" s="224"/>
      <c r="L6" s="224"/>
      <c r="M6" s="224"/>
      <c r="N6" s="224"/>
      <c r="O6" s="225"/>
      <c r="P6" s="225"/>
      <c r="Q6" s="209"/>
      <c r="R6" s="101"/>
      <c r="S6" s="101"/>
      <c r="T6" s="101"/>
      <c r="U6" s="101"/>
      <c r="V6" s="101"/>
      <c r="W6" s="241"/>
      <c r="X6" s="241"/>
      <c r="Y6" s="241"/>
      <c r="Z6" s="241"/>
    </row>
    <row r="7" spans="1:26" s="197" customFormat="1" ht="12.75" outlineLevel="1">
      <c r="A7" s="198"/>
      <c r="B7" s="219"/>
      <c r="C7" s="648" t="s">
        <v>186</v>
      </c>
      <c r="D7" s="749">
        <v>25</v>
      </c>
      <c r="E7" s="650">
        <v>0.9</v>
      </c>
      <c r="F7" s="226"/>
      <c r="G7" s="227"/>
      <c r="H7" s="227"/>
      <c r="I7" s="228"/>
      <c r="J7" s="229"/>
      <c r="K7" s="230"/>
      <c r="L7" s="230"/>
      <c r="M7" s="230"/>
      <c r="N7" s="230"/>
      <c r="O7" s="230"/>
      <c r="P7" s="230"/>
      <c r="Q7" s="209"/>
      <c r="R7" s="101"/>
      <c r="S7" s="101"/>
      <c r="T7" s="101"/>
      <c r="U7" s="101"/>
      <c r="V7" s="101"/>
      <c r="W7" s="241"/>
      <c r="X7" s="241"/>
      <c r="Y7" s="241"/>
      <c r="Z7" s="241"/>
    </row>
    <row r="8" spans="1:26" s="197" customFormat="1" ht="12.75" outlineLevel="1">
      <c r="A8" s="198"/>
      <c r="B8" s="219"/>
      <c r="C8" s="648" t="s">
        <v>63</v>
      </c>
      <c r="D8" s="749">
        <v>16</v>
      </c>
      <c r="E8" s="650">
        <v>0.3</v>
      </c>
      <c r="F8" s="220"/>
      <c r="G8" s="221"/>
      <c r="H8" s="221"/>
      <c r="I8" s="222"/>
      <c r="J8" s="223"/>
      <c r="K8" s="224"/>
      <c r="L8" s="224"/>
      <c r="M8" s="224"/>
      <c r="N8" s="224"/>
      <c r="O8" s="225"/>
      <c r="P8" s="225"/>
      <c r="Q8" s="209"/>
      <c r="R8" s="101"/>
      <c r="S8" s="101"/>
      <c r="T8" s="101"/>
      <c r="U8" s="101"/>
      <c r="V8" s="101"/>
      <c r="W8" s="241"/>
      <c r="X8" s="241"/>
      <c r="Y8" s="241"/>
      <c r="Z8" s="241"/>
    </row>
    <row r="9" spans="1:26" s="197" customFormat="1" ht="12.75" outlineLevel="1">
      <c r="A9" s="198"/>
      <c r="B9" s="219"/>
      <c r="C9" s="648" t="s">
        <v>66</v>
      </c>
      <c r="D9" s="748">
        <v>19</v>
      </c>
      <c r="E9" s="650">
        <v>0.5</v>
      </c>
      <c r="F9" s="226"/>
      <c r="G9" s="227"/>
      <c r="H9" s="227"/>
      <c r="I9" s="228"/>
      <c r="J9" s="229"/>
      <c r="K9" s="230"/>
      <c r="L9" s="230"/>
      <c r="M9" s="230"/>
      <c r="N9" s="230"/>
      <c r="O9" s="230"/>
      <c r="P9" s="230"/>
      <c r="Q9" s="209"/>
      <c r="R9" s="101"/>
      <c r="S9" s="101"/>
      <c r="T9" s="101"/>
      <c r="U9" s="101"/>
      <c r="V9" s="101"/>
      <c r="W9" s="241"/>
      <c r="X9" s="241"/>
      <c r="Y9" s="241"/>
      <c r="Z9" s="241"/>
    </row>
    <row r="10" spans="1:26" s="197" customFormat="1" ht="12.75" outlineLevel="1">
      <c r="A10" s="198"/>
      <c r="B10" s="219"/>
      <c r="C10" s="648" t="s">
        <v>65</v>
      </c>
      <c r="D10" s="748">
        <v>17</v>
      </c>
      <c r="E10" s="650">
        <v>0.3</v>
      </c>
      <c r="F10" s="220"/>
      <c r="G10" s="221"/>
      <c r="H10" s="221"/>
      <c r="I10" s="222"/>
      <c r="J10" s="223"/>
      <c r="K10" s="224"/>
      <c r="L10" s="224"/>
      <c r="M10" s="224"/>
      <c r="N10" s="224"/>
      <c r="O10" s="224"/>
      <c r="P10" s="224"/>
      <c r="Q10" s="205"/>
      <c r="R10" s="101"/>
      <c r="S10" s="101"/>
      <c r="T10" s="101"/>
      <c r="U10" s="101"/>
      <c r="V10" s="101"/>
      <c r="W10" s="241"/>
      <c r="X10" s="241"/>
      <c r="Y10" s="241"/>
      <c r="Z10" s="241"/>
    </row>
    <row r="11" spans="1:26" s="197" customFormat="1" ht="12.75" outlineLevel="1">
      <c r="A11" s="198"/>
      <c r="B11" s="219"/>
      <c r="C11" s="648" t="s">
        <v>64</v>
      </c>
      <c r="D11" s="749">
        <v>17</v>
      </c>
      <c r="E11" s="650">
        <v>0.3</v>
      </c>
      <c r="F11" s="226"/>
      <c r="G11" s="227"/>
      <c r="H11" s="227"/>
      <c r="I11" s="228"/>
      <c r="J11" s="229"/>
      <c r="K11" s="230"/>
      <c r="L11" s="230"/>
      <c r="M11" s="231"/>
      <c r="N11" s="231"/>
      <c r="O11" s="232"/>
      <c r="P11" s="231"/>
      <c r="Q11" s="205"/>
      <c r="R11" s="101"/>
      <c r="S11" s="101"/>
      <c r="T11" s="101"/>
      <c r="U11" s="101"/>
      <c r="V11" s="101"/>
      <c r="W11" s="241"/>
      <c r="X11" s="241"/>
      <c r="Y11" s="241"/>
      <c r="Z11" s="241"/>
    </row>
    <row r="12" spans="1:26" s="197" customFormat="1" ht="12.75" outlineLevel="1">
      <c r="A12" s="198"/>
      <c r="B12" s="219"/>
      <c r="C12" s="648" t="s">
        <v>218</v>
      </c>
      <c r="D12" s="748">
        <v>7.5</v>
      </c>
      <c r="E12" s="650">
        <v>0.5</v>
      </c>
      <c r="F12" s="220"/>
      <c r="G12" s="221"/>
      <c r="H12" s="221"/>
      <c r="I12" s="222"/>
      <c r="J12" s="223"/>
      <c r="K12" s="224"/>
      <c r="L12" s="224"/>
      <c r="M12" s="224"/>
      <c r="N12" s="224"/>
      <c r="O12" s="224"/>
      <c r="P12" s="224"/>
      <c r="Q12" s="205"/>
      <c r="R12" s="101"/>
      <c r="S12" s="101"/>
      <c r="T12" s="101"/>
      <c r="U12" s="101"/>
      <c r="V12" s="101"/>
      <c r="W12" s="241"/>
      <c r="X12" s="241"/>
      <c r="Y12" s="241"/>
      <c r="Z12" s="241"/>
    </row>
    <row r="13" spans="1:26" s="197" customFormat="1" ht="12.75" outlineLevel="1">
      <c r="A13" s="198"/>
      <c r="B13" s="219"/>
      <c r="C13" s="648"/>
      <c r="D13" s="748"/>
      <c r="E13" s="650"/>
      <c r="F13" s="226"/>
      <c r="G13" s="227"/>
      <c r="H13" s="227"/>
      <c r="I13" s="228"/>
      <c r="J13" s="229"/>
      <c r="K13" s="230"/>
      <c r="L13" s="230"/>
      <c r="M13" s="230"/>
      <c r="N13" s="230"/>
      <c r="O13" s="230"/>
      <c r="P13" s="230"/>
      <c r="Q13" s="205"/>
      <c r="R13" s="101"/>
      <c r="S13" s="101"/>
      <c r="T13" s="101"/>
      <c r="U13" s="101"/>
      <c r="V13" s="101"/>
      <c r="W13" s="241"/>
      <c r="X13" s="241"/>
      <c r="Y13" s="241"/>
      <c r="Z13" s="241"/>
    </row>
    <row r="14" spans="1:26" s="197" customFormat="1" ht="12.75" outlineLevel="1">
      <c r="A14" s="198"/>
      <c r="B14" s="219"/>
      <c r="C14" s="648"/>
      <c r="D14" s="748"/>
      <c r="E14" s="650"/>
      <c r="F14" s="220"/>
      <c r="G14" s="221"/>
      <c r="H14" s="221"/>
      <c r="I14" s="222"/>
      <c r="J14" s="223"/>
      <c r="K14" s="224"/>
      <c r="L14" s="224"/>
      <c r="M14" s="224"/>
      <c r="N14" s="224"/>
      <c r="O14" s="225"/>
      <c r="P14" s="225"/>
      <c r="Q14" s="101"/>
      <c r="R14" s="101"/>
      <c r="S14" s="101"/>
      <c r="T14" s="101"/>
      <c r="U14" s="101"/>
      <c r="V14" s="101"/>
      <c r="W14" s="241"/>
      <c r="X14" s="241"/>
      <c r="Y14" s="241"/>
      <c r="Z14" s="241"/>
    </row>
    <row r="15" spans="1:26" s="197" customFormat="1" ht="12.75" outlineLevel="1">
      <c r="A15" s="198"/>
      <c r="B15" s="219"/>
      <c r="C15" s="648"/>
      <c r="D15" s="748"/>
      <c r="E15" s="650"/>
      <c r="F15" s="226"/>
      <c r="G15" s="227"/>
      <c r="H15" s="227"/>
      <c r="I15" s="228"/>
      <c r="J15" s="229"/>
      <c r="K15" s="230"/>
      <c r="L15" s="230"/>
      <c r="M15" s="230"/>
      <c r="N15" s="230"/>
      <c r="O15" s="230"/>
      <c r="P15" s="230"/>
      <c r="Q15" s="101"/>
      <c r="R15" s="101"/>
      <c r="S15" s="101"/>
      <c r="T15" s="101"/>
      <c r="U15" s="101"/>
      <c r="V15" s="101"/>
      <c r="W15" s="241"/>
      <c r="X15" s="241"/>
      <c r="Y15" s="241"/>
      <c r="Z15" s="241"/>
    </row>
    <row r="16" spans="1:26" s="197" customFormat="1" ht="12.75" outlineLevel="1">
      <c r="A16" s="198"/>
      <c r="B16" s="219"/>
      <c r="C16" s="648"/>
      <c r="D16" s="748"/>
      <c r="E16" s="650"/>
      <c r="F16" s="220"/>
      <c r="G16" s="221"/>
      <c r="H16" s="221"/>
      <c r="I16" s="222"/>
      <c r="J16" s="223"/>
      <c r="K16" s="224"/>
      <c r="L16" s="224"/>
      <c r="M16" s="224"/>
      <c r="N16" s="224"/>
      <c r="O16" s="225"/>
      <c r="P16" s="225"/>
      <c r="Q16" s="101"/>
      <c r="R16" s="101"/>
      <c r="S16" s="101"/>
      <c r="T16" s="101"/>
      <c r="U16" s="101"/>
      <c r="V16" s="101"/>
      <c r="W16" s="241"/>
      <c r="X16" s="241"/>
      <c r="Y16" s="241"/>
      <c r="Z16" s="241"/>
    </row>
    <row r="17" spans="1:26" s="197" customFormat="1" ht="12.75" outlineLevel="1">
      <c r="A17" s="198"/>
      <c r="B17" s="219"/>
      <c r="C17" s="648"/>
      <c r="D17" s="748"/>
      <c r="E17" s="650"/>
      <c r="F17" s="226"/>
      <c r="G17" s="227"/>
      <c r="H17" s="227"/>
      <c r="I17" s="228"/>
      <c r="J17" s="229"/>
      <c r="K17" s="230"/>
      <c r="L17" s="230"/>
      <c r="M17" s="230"/>
      <c r="N17" s="230"/>
      <c r="O17" s="230"/>
      <c r="P17" s="230"/>
      <c r="Q17" s="101"/>
      <c r="R17" s="101"/>
      <c r="S17" s="101"/>
      <c r="T17" s="101"/>
      <c r="U17" s="101"/>
      <c r="V17" s="101"/>
      <c r="W17" s="241"/>
      <c r="X17" s="241"/>
      <c r="Y17" s="241"/>
      <c r="Z17" s="241"/>
    </row>
    <row r="18" spans="1:26" s="197" customFormat="1" ht="12.75" outlineLevel="1">
      <c r="A18" s="198"/>
      <c r="B18" s="219"/>
      <c r="C18" s="648"/>
      <c r="D18" s="748"/>
      <c r="E18" s="650"/>
      <c r="F18" s="220"/>
      <c r="G18" s="221"/>
      <c r="H18" s="221"/>
      <c r="I18" s="222"/>
      <c r="J18" s="223"/>
      <c r="K18" s="224"/>
      <c r="L18" s="224"/>
      <c r="M18" s="224"/>
      <c r="N18" s="224"/>
      <c r="O18" s="225"/>
      <c r="P18" s="225"/>
      <c r="Q18" s="101"/>
      <c r="R18" s="101"/>
      <c r="S18" s="101"/>
      <c r="T18" s="101"/>
      <c r="U18" s="101"/>
      <c r="V18" s="101"/>
      <c r="W18" s="241"/>
      <c r="X18" s="241"/>
      <c r="Y18" s="241"/>
      <c r="Z18" s="241"/>
    </row>
    <row r="19" spans="1:26" s="197" customFormat="1" ht="12.75" outlineLevel="1">
      <c r="A19" s="198"/>
      <c r="B19" s="219"/>
      <c r="C19" s="648"/>
      <c r="D19" s="748"/>
      <c r="E19" s="650"/>
      <c r="F19" s="226"/>
      <c r="G19" s="227"/>
      <c r="H19" s="227"/>
      <c r="I19" s="228"/>
      <c r="J19" s="229"/>
      <c r="K19" s="230"/>
      <c r="L19" s="230"/>
      <c r="M19" s="230"/>
      <c r="N19" s="230"/>
      <c r="O19" s="230"/>
      <c r="P19" s="230"/>
      <c r="Q19" s="101"/>
      <c r="R19" s="101"/>
      <c r="S19" s="101"/>
      <c r="T19" s="101"/>
      <c r="U19" s="101"/>
      <c r="V19" s="101"/>
      <c r="W19" s="241"/>
      <c r="X19" s="241"/>
      <c r="Y19" s="241"/>
      <c r="Z19" s="241"/>
    </row>
    <row r="20" spans="1:26" s="197" customFormat="1" ht="12.75" outlineLevel="1">
      <c r="A20" s="198"/>
      <c r="B20" s="219"/>
      <c r="C20" s="648"/>
      <c r="D20" s="748"/>
      <c r="E20" s="650"/>
      <c r="F20" s="220"/>
      <c r="G20" s="221"/>
      <c r="H20" s="221"/>
      <c r="I20" s="222"/>
      <c r="J20" s="223"/>
      <c r="K20" s="224"/>
      <c r="L20" s="224"/>
      <c r="M20" s="224"/>
      <c r="N20" s="224"/>
      <c r="O20" s="225"/>
      <c r="P20" s="225"/>
      <c r="Q20" s="101"/>
      <c r="R20" s="101"/>
      <c r="S20" s="101"/>
      <c r="T20" s="101"/>
      <c r="U20" s="101"/>
      <c r="V20" s="101"/>
      <c r="W20" s="241"/>
      <c r="X20" s="241"/>
      <c r="Y20" s="241"/>
      <c r="Z20" s="241"/>
    </row>
    <row r="21" spans="1:26" s="197" customFormat="1" ht="12.75" outlineLevel="1">
      <c r="A21" s="198"/>
      <c r="B21" s="219"/>
      <c r="C21" s="648"/>
      <c r="D21" s="748"/>
      <c r="E21" s="650"/>
      <c r="F21" s="468"/>
      <c r="G21" s="469"/>
      <c r="H21" s="469"/>
      <c r="I21" s="470"/>
      <c r="J21" s="471"/>
      <c r="K21" s="472"/>
      <c r="L21" s="472"/>
      <c r="M21" s="472"/>
      <c r="N21" s="472"/>
      <c r="O21" s="472"/>
      <c r="P21" s="472"/>
      <c r="Q21" s="101"/>
      <c r="R21" s="101"/>
      <c r="S21" s="101"/>
      <c r="T21" s="101"/>
      <c r="U21" s="101"/>
      <c r="V21" s="101"/>
      <c r="W21" s="241"/>
      <c r="X21" s="241"/>
      <c r="Y21" s="241"/>
      <c r="Z21" s="241"/>
    </row>
    <row r="22" spans="1:26" s="197" customFormat="1" ht="12.75">
      <c r="A22" s="198"/>
      <c r="B22" s="651" t="s">
        <v>163</v>
      </c>
      <c r="C22" s="502"/>
      <c r="D22" s="478" t="s">
        <v>0</v>
      </c>
      <c r="E22" s="652"/>
      <c r="F22" s="479"/>
      <c r="G22" s="480"/>
      <c r="H22" s="480"/>
      <c r="I22" s="653"/>
      <c r="J22" s="654"/>
      <c r="K22" s="655"/>
      <c r="L22" s="655"/>
      <c r="M22" s="655"/>
      <c r="N22" s="655"/>
      <c r="O22" s="655"/>
      <c r="P22" s="656"/>
      <c r="Q22" s="657"/>
      <c r="R22" s="657"/>
      <c r="S22" s="657"/>
      <c r="T22" s="657"/>
      <c r="U22" s="657"/>
      <c r="V22" s="657"/>
      <c r="W22" s="241"/>
      <c r="X22" s="241"/>
      <c r="Y22" s="241"/>
      <c r="Z22" s="241"/>
    </row>
    <row r="23" spans="1:26" s="197" customFormat="1" ht="12.75" hidden="1" outlineLevel="1">
      <c r="A23" s="198"/>
      <c r="B23" s="658" t="s">
        <v>189</v>
      </c>
      <c r="C23" s="659"/>
      <c r="D23" s="660"/>
      <c r="E23" s="661"/>
      <c r="F23" s="481"/>
      <c r="G23" s="482"/>
      <c r="H23" s="482"/>
      <c r="I23" s="482"/>
      <c r="J23" s="483"/>
      <c r="K23" s="36"/>
      <c r="L23" s="36"/>
      <c r="M23" s="36"/>
      <c r="N23" s="36"/>
      <c r="O23" s="36"/>
      <c r="P23" s="278"/>
      <c r="Q23" s="657"/>
      <c r="R23" s="657"/>
      <c r="S23" s="657"/>
      <c r="T23" s="657"/>
      <c r="U23" s="657"/>
      <c r="V23" s="657"/>
      <c r="W23" s="241"/>
      <c r="X23" s="241"/>
      <c r="Y23" s="241"/>
      <c r="Z23" s="241"/>
    </row>
    <row r="24" spans="1:26" s="197" customFormat="1" ht="12.75" outlineLevel="1">
      <c r="A24" s="198"/>
      <c r="B24" s="484"/>
      <c r="C24" s="486" t="s">
        <v>184</v>
      </c>
      <c r="D24" s="750">
        <v>35</v>
      </c>
      <c r="E24" s="487">
        <v>1</v>
      </c>
      <c r="F24" s="479"/>
      <c r="G24" s="480"/>
      <c r="H24" s="480"/>
      <c r="I24" s="480"/>
      <c r="J24" s="485"/>
      <c r="K24" s="655"/>
      <c r="L24" s="655"/>
      <c r="M24" s="655"/>
      <c r="N24" s="655"/>
      <c r="O24" s="655"/>
      <c r="P24" s="656"/>
      <c r="Q24" s="657"/>
      <c r="R24" s="657"/>
      <c r="S24" s="657"/>
      <c r="T24" s="657"/>
      <c r="U24" s="657"/>
      <c r="V24" s="657"/>
      <c r="W24" s="241"/>
      <c r="X24" s="241"/>
      <c r="Y24" s="241"/>
      <c r="Z24" s="241"/>
    </row>
    <row r="25" spans="1:26" s="197" customFormat="1" ht="12.75" outlineLevel="1">
      <c r="A25" s="198"/>
      <c r="B25" s="662"/>
      <c r="C25" s="486" t="s">
        <v>62</v>
      </c>
      <c r="D25" s="750">
        <v>47</v>
      </c>
      <c r="E25" s="487">
        <v>1</v>
      </c>
      <c r="F25" s="481"/>
      <c r="G25" s="482"/>
      <c r="H25" s="482"/>
      <c r="I25" s="482"/>
      <c r="J25" s="483"/>
      <c r="K25" s="36"/>
      <c r="L25" s="36"/>
      <c r="M25" s="36"/>
      <c r="N25" s="36"/>
      <c r="O25" s="36"/>
      <c r="P25" s="278"/>
      <c r="Q25" s="657"/>
      <c r="R25" s="657"/>
      <c r="S25" s="657"/>
      <c r="T25" s="657"/>
      <c r="U25" s="657"/>
      <c r="V25" s="657"/>
      <c r="W25" s="241"/>
      <c r="X25" s="241"/>
      <c r="Y25" s="241"/>
      <c r="Z25" s="241"/>
    </row>
    <row r="26" spans="1:31" ht="12.75" outlineLevel="1">
      <c r="A26" s="198"/>
      <c r="B26" s="662"/>
      <c r="C26" s="486" t="s">
        <v>67</v>
      </c>
      <c r="D26" s="750">
        <v>19</v>
      </c>
      <c r="E26" s="487">
        <v>0.5</v>
      </c>
      <c r="F26" s="479"/>
      <c r="G26" s="480"/>
      <c r="H26" s="480"/>
      <c r="I26" s="480"/>
      <c r="J26" s="485"/>
      <c r="K26" s="655"/>
      <c r="L26" s="655"/>
      <c r="M26" s="655"/>
      <c r="N26" s="655"/>
      <c r="O26" s="655"/>
      <c r="P26" s="656"/>
      <c r="Q26" s="657"/>
      <c r="R26" s="657"/>
      <c r="S26" s="657"/>
      <c r="T26" s="657"/>
      <c r="U26" s="657"/>
      <c r="V26" s="657"/>
      <c r="W26" s="241"/>
      <c r="X26" s="241"/>
      <c r="Y26" s="241"/>
      <c r="Z26" s="241"/>
      <c r="AA26" s="197"/>
      <c r="AB26" s="197"/>
      <c r="AC26" s="197"/>
      <c r="AD26" s="197"/>
      <c r="AE26" s="197"/>
    </row>
    <row r="27" spans="1:31" ht="12.75" outlineLevel="1">
      <c r="A27" s="198"/>
      <c r="B27" s="662"/>
      <c r="C27" s="486"/>
      <c r="D27" s="750"/>
      <c r="E27" s="487"/>
      <c r="F27" s="481"/>
      <c r="G27" s="482"/>
      <c r="H27" s="482"/>
      <c r="I27" s="482"/>
      <c r="J27" s="483"/>
      <c r="K27" s="36"/>
      <c r="L27" s="36"/>
      <c r="M27" s="36"/>
      <c r="N27" s="36"/>
      <c r="O27" s="36"/>
      <c r="P27" s="278"/>
      <c r="Q27" s="657"/>
      <c r="R27" s="657"/>
      <c r="S27" s="657"/>
      <c r="T27" s="657"/>
      <c r="U27" s="657"/>
      <c r="V27" s="657"/>
      <c r="W27" s="241"/>
      <c r="X27" s="241"/>
      <c r="Y27" s="241"/>
      <c r="Z27" s="241"/>
      <c r="AA27" s="197"/>
      <c r="AB27" s="197"/>
      <c r="AC27" s="197"/>
      <c r="AD27" s="197"/>
      <c r="AE27" s="197"/>
    </row>
    <row r="28" spans="1:31" ht="12.75" outlineLevel="1">
      <c r="A28" s="198"/>
      <c r="B28" s="662"/>
      <c r="C28" s="486"/>
      <c r="D28" s="750"/>
      <c r="E28" s="487"/>
      <c r="F28" s="479"/>
      <c r="G28" s="480"/>
      <c r="H28" s="480"/>
      <c r="I28" s="480"/>
      <c r="J28" s="485"/>
      <c r="K28" s="655"/>
      <c r="L28" s="655"/>
      <c r="M28" s="655"/>
      <c r="N28" s="655"/>
      <c r="O28" s="655"/>
      <c r="P28" s="656"/>
      <c r="Q28" s="657"/>
      <c r="R28" s="657"/>
      <c r="S28" s="657"/>
      <c r="T28" s="657"/>
      <c r="U28" s="657"/>
      <c r="V28" s="657"/>
      <c r="W28" s="241"/>
      <c r="X28" s="241"/>
      <c r="Y28" s="241"/>
      <c r="Z28" s="241"/>
      <c r="AA28" s="197"/>
      <c r="AB28" s="197"/>
      <c r="AC28" s="197"/>
      <c r="AD28" s="197"/>
      <c r="AE28" s="197"/>
    </row>
    <row r="29" spans="1:31" ht="12.75" outlineLevel="1">
      <c r="A29" s="198"/>
      <c r="B29" s="662"/>
      <c r="C29" s="486"/>
      <c r="D29" s="750"/>
      <c r="E29" s="487"/>
      <c r="F29" s="481"/>
      <c r="G29" s="482"/>
      <c r="H29" s="482"/>
      <c r="I29" s="482"/>
      <c r="J29" s="483"/>
      <c r="K29" s="36"/>
      <c r="L29" s="36"/>
      <c r="M29" s="36"/>
      <c r="N29" s="36"/>
      <c r="O29" s="36"/>
      <c r="P29" s="278"/>
      <c r="Q29" s="657"/>
      <c r="R29" s="657"/>
      <c r="S29" s="657"/>
      <c r="T29" s="657"/>
      <c r="U29" s="657"/>
      <c r="V29" s="657"/>
      <c r="W29" s="241"/>
      <c r="X29" s="241"/>
      <c r="Y29" s="241"/>
      <c r="Z29" s="241"/>
      <c r="AA29" s="197"/>
      <c r="AB29" s="197"/>
      <c r="AC29" s="197"/>
      <c r="AD29" s="197"/>
      <c r="AE29" s="197"/>
    </row>
    <row r="30" spans="1:31" ht="12.75" outlineLevel="1">
      <c r="A30" s="198"/>
      <c r="B30" s="662"/>
      <c r="C30" s="486"/>
      <c r="D30" s="751"/>
      <c r="E30" s="487"/>
      <c r="F30" s="479"/>
      <c r="G30" s="480"/>
      <c r="H30" s="480"/>
      <c r="I30" s="480"/>
      <c r="J30" s="485"/>
      <c r="K30" s="655"/>
      <c r="L30" s="655"/>
      <c r="M30" s="655"/>
      <c r="N30" s="655"/>
      <c r="O30" s="655"/>
      <c r="P30" s="656"/>
      <c r="Q30" s="657"/>
      <c r="R30" s="657"/>
      <c r="S30" s="657"/>
      <c r="T30" s="657"/>
      <c r="U30" s="657"/>
      <c r="V30" s="657"/>
      <c r="W30" s="241"/>
      <c r="X30" s="241"/>
      <c r="Y30" s="241"/>
      <c r="Z30" s="241"/>
      <c r="AA30" s="197"/>
      <c r="AB30" s="197"/>
      <c r="AC30" s="197"/>
      <c r="AD30" s="197"/>
      <c r="AE30" s="197"/>
    </row>
    <row r="31" spans="1:31" ht="12.75" outlineLevel="1">
      <c r="A31" s="198"/>
      <c r="B31" s="662"/>
      <c r="C31" s="486"/>
      <c r="D31" s="751"/>
      <c r="E31" s="487"/>
      <c r="F31" s="481"/>
      <c r="G31" s="482"/>
      <c r="H31" s="482"/>
      <c r="I31" s="482"/>
      <c r="J31" s="483"/>
      <c r="K31" s="36"/>
      <c r="L31" s="36"/>
      <c r="M31" s="36"/>
      <c r="N31" s="36"/>
      <c r="O31" s="36"/>
      <c r="P31" s="278"/>
      <c r="Q31" s="657"/>
      <c r="R31" s="657"/>
      <c r="S31" s="657"/>
      <c r="T31" s="657"/>
      <c r="U31" s="657"/>
      <c r="V31" s="657"/>
      <c r="W31" s="241"/>
      <c r="X31" s="241"/>
      <c r="Y31" s="241"/>
      <c r="Z31" s="241"/>
      <c r="AA31" s="197"/>
      <c r="AB31" s="197"/>
      <c r="AC31" s="197"/>
      <c r="AD31" s="197"/>
      <c r="AE31" s="197"/>
    </row>
    <row r="32" spans="1:31" ht="12.75">
      <c r="A32" s="198"/>
      <c r="B32" s="663" t="s">
        <v>173</v>
      </c>
      <c r="C32" s="488"/>
      <c r="D32" s="489" t="s">
        <v>0</v>
      </c>
      <c r="E32" s="490"/>
      <c r="F32" s="491"/>
      <c r="G32" s="492"/>
      <c r="H32" s="492"/>
      <c r="I32" s="492"/>
      <c r="J32" s="493"/>
      <c r="K32" s="664"/>
      <c r="L32" s="664"/>
      <c r="M32" s="664"/>
      <c r="N32" s="664"/>
      <c r="O32" s="664"/>
      <c r="P32" s="665"/>
      <c r="Q32" s="657"/>
      <c r="R32" s="657"/>
      <c r="S32" s="657"/>
      <c r="T32" s="657"/>
      <c r="U32" s="657"/>
      <c r="V32" s="657"/>
      <c r="W32" s="241"/>
      <c r="X32" s="241"/>
      <c r="Y32" s="241"/>
      <c r="Z32" s="241"/>
      <c r="AA32" s="197"/>
      <c r="AB32" s="197"/>
      <c r="AC32" s="197"/>
      <c r="AD32" s="197"/>
      <c r="AE32" s="197"/>
    </row>
    <row r="33" spans="1:31" ht="12.75" hidden="1" outlineLevel="1">
      <c r="A33" s="198"/>
      <c r="B33" s="658" t="s">
        <v>189</v>
      </c>
      <c r="C33" s="659"/>
      <c r="D33" s="660"/>
      <c r="E33" s="661"/>
      <c r="F33" s="494"/>
      <c r="G33" s="495"/>
      <c r="H33" s="495"/>
      <c r="I33" s="495"/>
      <c r="J33" s="496"/>
      <c r="K33" s="666"/>
      <c r="L33" s="666"/>
      <c r="M33" s="666"/>
      <c r="N33" s="666"/>
      <c r="O33" s="667"/>
      <c r="P33" s="668"/>
      <c r="Q33" s="657"/>
      <c r="R33" s="657"/>
      <c r="S33" s="657"/>
      <c r="T33" s="657"/>
      <c r="U33" s="657"/>
      <c r="V33" s="657"/>
      <c r="W33" s="241"/>
      <c r="X33" s="241"/>
      <c r="Y33" s="241"/>
      <c r="Z33" s="241"/>
      <c r="AA33" s="197"/>
      <c r="AB33" s="197"/>
      <c r="AC33" s="197"/>
      <c r="AD33" s="197"/>
      <c r="AE33" s="197"/>
    </row>
    <row r="34" spans="1:31" ht="12.75" outlineLevel="1">
      <c r="A34" s="198"/>
      <c r="B34" s="497"/>
      <c r="C34" s="500" t="s">
        <v>221</v>
      </c>
      <c r="D34" s="752">
        <v>20</v>
      </c>
      <c r="E34" s="519">
        <v>1</v>
      </c>
      <c r="F34" s="491"/>
      <c r="G34" s="492"/>
      <c r="H34" s="492"/>
      <c r="I34" s="492"/>
      <c r="J34" s="493"/>
      <c r="K34" s="664"/>
      <c r="L34" s="664"/>
      <c r="M34" s="664"/>
      <c r="N34" s="664"/>
      <c r="O34" s="664"/>
      <c r="P34" s="665"/>
      <c r="Q34" s="657"/>
      <c r="R34" s="657"/>
      <c r="S34" s="657"/>
      <c r="T34" s="657"/>
      <c r="U34" s="657"/>
      <c r="V34" s="657"/>
      <c r="W34" s="241"/>
      <c r="X34" s="241"/>
      <c r="Y34" s="241"/>
      <c r="Z34" s="241"/>
      <c r="AA34" s="197"/>
      <c r="AB34" s="197"/>
      <c r="AC34" s="197"/>
      <c r="AD34" s="197"/>
      <c r="AE34" s="197"/>
    </row>
    <row r="35" spans="1:31" ht="12.75" outlineLevel="1">
      <c r="A35" s="198"/>
      <c r="B35" s="497"/>
      <c r="C35" s="500" t="s">
        <v>222</v>
      </c>
      <c r="D35" s="752">
        <v>18</v>
      </c>
      <c r="E35" s="519">
        <v>1</v>
      </c>
      <c r="F35" s="494"/>
      <c r="G35" s="495"/>
      <c r="H35" s="495"/>
      <c r="I35" s="495"/>
      <c r="J35" s="496"/>
      <c r="K35" s="666"/>
      <c r="L35" s="666"/>
      <c r="M35" s="666"/>
      <c r="N35" s="666"/>
      <c r="O35" s="666"/>
      <c r="P35" s="669"/>
      <c r="Q35" s="657"/>
      <c r="R35" s="657"/>
      <c r="S35" s="657"/>
      <c r="T35" s="657"/>
      <c r="U35" s="657"/>
      <c r="V35" s="657"/>
      <c r="W35" s="241"/>
      <c r="X35" s="241"/>
      <c r="Y35" s="241"/>
      <c r="Z35" s="241"/>
      <c r="AA35" s="197"/>
      <c r="AB35" s="197"/>
      <c r="AC35" s="197"/>
      <c r="AD35" s="197"/>
      <c r="AE35" s="197"/>
    </row>
    <row r="36" spans="1:31" ht="12.75" outlineLevel="1">
      <c r="A36" s="198"/>
      <c r="B36" s="534"/>
      <c r="C36" s="500" t="s">
        <v>143</v>
      </c>
      <c r="D36" s="752">
        <v>0.5</v>
      </c>
      <c r="E36" s="519">
        <v>40</v>
      </c>
      <c r="F36" s="491"/>
      <c r="G36" s="492"/>
      <c r="H36" s="492"/>
      <c r="I36" s="492"/>
      <c r="J36" s="493"/>
      <c r="K36" s="664"/>
      <c r="L36" s="664"/>
      <c r="M36" s="498"/>
      <c r="N36" s="498"/>
      <c r="O36" s="499"/>
      <c r="P36" s="231"/>
      <c r="Q36" s="657"/>
      <c r="R36" s="657"/>
      <c r="S36" s="657"/>
      <c r="T36" s="657"/>
      <c r="U36" s="657"/>
      <c r="V36" s="657"/>
      <c r="W36" s="241"/>
      <c r="X36" s="241"/>
      <c r="Y36" s="241"/>
      <c r="Z36" s="241"/>
      <c r="AA36" s="197"/>
      <c r="AB36" s="197"/>
      <c r="AC36" s="197"/>
      <c r="AD36" s="197"/>
      <c r="AE36" s="197"/>
    </row>
    <row r="37" spans="1:31" ht="12.75" outlineLevel="1">
      <c r="A37" s="198"/>
      <c r="B37" s="534"/>
      <c r="C37" s="500"/>
      <c r="D37" s="752"/>
      <c r="E37" s="519"/>
      <c r="F37" s="494"/>
      <c r="G37" s="495"/>
      <c r="H37" s="495"/>
      <c r="I37" s="495"/>
      <c r="J37" s="496"/>
      <c r="K37" s="666"/>
      <c r="L37" s="666"/>
      <c r="M37" s="666"/>
      <c r="N37" s="666"/>
      <c r="O37" s="666"/>
      <c r="P37" s="669"/>
      <c r="Q37" s="657"/>
      <c r="R37" s="657"/>
      <c r="S37" s="657"/>
      <c r="T37" s="657"/>
      <c r="U37" s="657"/>
      <c r="V37" s="657"/>
      <c r="W37" s="241"/>
      <c r="X37" s="241"/>
      <c r="Y37" s="241"/>
      <c r="Z37" s="241"/>
      <c r="AA37" s="197"/>
      <c r="AB37" s="197"/>
      <c r="AC37" s="197"/>
      <c r="AD37" s="197"/>
      <c r="AE37" s="197"/>
    </row>
    <row r="38" spans="1:31" ht="12.75" outlineLevel="1">
      <c r="A38" s="198"/>
      <c r="B38" s="534"/>
      <c r="C38" s="500"/>
      <c r="D38" s="752"/>
      <c r="E38" s="519"/>
      <c r="F38" s="491"/>
      <c r="G38" s="492"/>
      <c r="H38" s="492"/>
      <c r="I38" s="492"/>
      <c r="J38" s="493"/>
      <c r="K38" s="664"/>
      <c r="L38" s="664"/>
      <c r="M38" s="664"/>
      <c r="N38" s="664"/>
      <c r="O38" s="664"/>
      <c r="P38" s="665"/>
      <c r="Q38" s="657"/>
      <c r="R38" s="657"/>
      <c r="S38" s="657"/>
      <c r="T38" s="657"/>
      <c r="U38" s="657"/>
      <c r="V38" s="657"/>
      <c r="W38" s="241"/>
      <c r="X38" s="241"/>
      <c r="Y38" s="241"/>
      <c r="Z38" s="241"/>
      <c r="AA38" s="197"/>
      <c r="AB38" s="197"/>
      <c r="AC38" s="197"/>
      <c r="AD38" s="197"/>
      <c r="AE38" s="197"/>
    </row>
    <row r="39" spans="1:31" ht="12.75" outlineLevel="1">
      <c r="A39" s="198"/>
      <c r="B39" s="534"/>
      <c r="C39" s="500"/>
      <c r="D39" s="752"/>
      <c r="E39" s="519"/>
      <c r="F39" s="494"/>
      <c r="G39" s="495"/>
      <c r="H39" s="495"/>
      <c r="I39" s="495"/>
      <c r="J39" s="496"/>
      <c r="K39" s="666"/>
      <c r="L39" s="666"/>
      <c r="M39" s="666"/>
      <c r="N39" s="666"/>
      <c r="O39" s="667"/>
      <c r="P39" s="668"/>
      <c r="Q39" s="657"/>
      <c r="R39" s="657"/>
      <c r="S39" s="657"/>
      <c r="T39" s="657"/>
      <c r="U39" s="657"/>
      <c r="V39" s="657"/>
      <c r="W39" s="241"/>
      <c r="X39" s="241"/>
      <c r="Y39" s="241"/>
      <c r="Z39" s="241"/>
      <c r="AA39" s="197"/>
      <c r="AB39" s="197"/>
      <c r="AC39" s="197"/>
      <c r="AD39" s="197"/>
      <c r="AE39" s="197"/>
    </row>
    <row r="40" spans="1:31" ht="12.75" outlineLevel="1">
      <c r="A40" s="198"/>
      <c r="B40" s="534"/>
      <c r="C40" s="500"/>
      <c r="D40" s="752"/>
      <c r="E40" s="519"/>
      <c r="F40" s="491"/>
      <c r="G40" s="492"/>
      <c r="H40" s="492"/>
      <c r="I40" s="492"/>
      <c r="J40" s="493"/>
      <c r="K40" s="664"/>
      <c r="L40" s="664"/>
      <c r="M40" s="664"/>
      <c r="N40" s="664"/>
      <c r="O40" s="664"/>
      <c r="P40" s="665"/>
      <c r="Q40" s="657"/>
      <c r="R40" s="657"/>
      <c r="S40" s="657"/>
      <c r="T40" s="657"/>
      <c r="U40" s="657"/>
      <c r="V40" s="657"/>
      <c r="W40" s="241"/>
      <c r="X40" s="241"/>
      <c r="Y40" s="241"/>
      <c r="Z40" s="241"/>
      <c r="AA40" s="197"/>
      <c r="AB40" s="197"/>
      <c r="AC40" s="197"/>
      <c r="AD40" s="197"/>
      <c r="AE40" s="197"/>
    </row>
    <row r="41" spans="1:31" ht="12.75" outlineLevel="1">
      <c r="A41" s="198"/>
      <c r="B41" s="534"/>
      <c r="C41" s="500"/>
      <c r="D41" s="752"/>
      <c r="E41" s="519"/>
      <c r="F41" s="494"/>
      <c r="G41" s="495"/>
      <c r="H41" s="495"/>
      <c r="I41" s="495"/>
      <c r="J41" s="496"/>
      <c r="K41" s="666"/>
      <c r="L41" s="666"/>
      <c r="M41" s="666"/>
      <c r="N41" s="666"/>
      <c r="O41" s="667"/>
      <c r="P41" s="668"/>
      <c r="Q41" s="657"/>
      <c r="R41" s="657"/>
      <c r="S41" s="657"/>
      <c r="T41" s="657"/>
      <c r="U41" s="657"/>
      <c r="V41" s="657"/>
      <c r="W41" s="241"/>
      <c r="X41" s="241"/>
      <c r="Y41" s="241"/>
      <c r="Z41" s="241"/>
      <c r="AA41" s="197"/>
      <c r="AB41" s="197"/>
      <c r="AC41" s="197"/>
      <c r="AD41" s="197"/>
      <c r="AE41" s="197"/>
    </row>
    <row r="42" spans="1:31" ht="12.75" outlineLevel="1">
      <c r="A42" s="198"/>
      <c r="B42" s="497"/>
      <c r="C42" s="500"/>
      <c r="D42" s="752"/>
      <c r="E42" s="519"/>
      <c r="F42" s="491"/>
      <c r="G42" s="492"/>
      <c r="H42" s="492"/>
      <c r="I42" s="492"/>
      <c r="J42" s="493"/>
      <c r="K42" s="664"/>
      <c r="L42" s="664"/>
      <c r="M42" s="664"/>
      <c r="N42" s="664"/>
      <c r="O42" s="664"/>
      <c r="P42" s="670"/>
      <c r="Q42" s="657"/>
      <c r="R42" s="657"/>
      <c r="S42" s="657"/>
      <c r="T42" s="657"/>
      <c r="U42" s="657"/>
      <c r="V42" s="657"/>
      <c r="W42" s="241"/>
      <c r="X42" s="241"/>
      <c r="Y42" s="241"/>
      <c r="Z42" s="241"/>
      <c r="AA42" s="197"/>
      <c r="AB42" s="197"/>
      <c r="AC42" s="197"/>
      <c r="AD42" s="197"/>
      <c r="AE42" s="197"/>
    </row>
    <row r="43" spans="1:31" ht="12.75">
      <c r="A43" s="198"/>
      <c r="B43" s="501" t="s">
        <v>71</v>
      </c>
      <c r="C43" s="502"/>
      <c r="D43" s="478" t="s">
        <v>0</v>
      </c>
      <c r="E43" s="652"/>
      <c r="F43" s="503"/>
      <c r="G43" s="504"/>
      <c r="H43" s="504"/>
      <c r="I43" s="504"/>
      <c r="J43" s="239"/>
      <c r="K43" s="36"/>
      <c r="L43" s="36"/>
      <c r="M43" s="36"/>
      <c r="N43" s="36"/>
      <c r="O43" s="671"/>
      <c r="P43" s="656"/>
      <c r="Q43" s="657"/>
      <c r="R43" s="657"/>
      <c r="S43" s="657"/>
      <c r="T43" s="657"/>
      <c r="U43" s="657"/>
      <c r="V43" s="657"/>
      <c r="W43" s="241"/>
      <c r="X43" s="241"/>
      <c r="Y43" s="241"/>
      <c r="Z43" s="241"/>
      <c r="AA43" s="197"/>
      <c r="AB43" s="197"/>
      <c r="AC43" s="197"/>
      <c r="AD43" s="197"/>
      <c r="AE43" s="197"/>
    </row>
    <row r="44" spans="1:31" ht="12.75" hidden="1" outlineLevel="1">
      <c r="A44" s="198"/>
      <c r="B44" s="662" t="s">
        <v>189</v>
      </c>
      <c r="C44" s="672"/>
      <c r="D44" s="673"/>
      <c r="E44" s="674"/>
      <c r="F44" s="505"/>
      <c r="G44" s="506"/>
      <c r="H44" s="506"/>
      <c r="I44" s="506"/>
      <c r="J44" s="507"/>
      <c r="K44" s="655"/>
      <c r="L44" s="655"/>
      <c r="M44" s="655"/>
      <c r="N44" s="655"/>
      <c r="O44" s="655"/>
      <c r="P44" s="675"/>
      <c r="Q44" s="657"/>
      <c r="R44" s="657"/>
      <c r="S44" s="657"/>
      <c r="T44" s="657"/>
      <c r="U44" s="657"/>
      <c r="V44" s="657"/>
      <c r="W44" s="241"/>
      <c r="X44" s="241"/>
      <c r="Y44" s="241"/>
      <c r="Z44" s="241"/>
      <c r="AA44" s="197"/>
      <c r="AB44" s="197"/>
      <c r="AC44" s="197"/>
      <c r="AD44" s="197"/>
      <c r="AE44" s="197"/>
    </row>
    <row r="45" spans="1:31" ht="12.75" outlineLevel="1">
      <c r="A45" s="198"/>
      <c r="B45" s="662"/>
      <c r="C45" s="486" t="s">
        <v>69</v>
      </c>
      <c r="D45" s="753">
        <v>10</v>
      </c>
      <c r="E45" s="487">
        <v>1</v>
      </c>
      <c r="F45" s="505"/>
      <c r="G45" s="506"/>
      <c r="H45" s="506"/>
      <c r="I45" s="506"/>
      <c r="J45" s="507"/>
      <c r="K45" s="655"/>
      <c r="L45" s="655"/>
      <c r="M45" s="655"/>
      <c r="N45" s="655"/>
      <c r="O45" s="655"/>
      <c r="P45" s="676"/>
      <c r="Q45" s="657"/>
      <c r="R45" s="657"/>
      <c r="S45" s="657"/>
      <c r="T45" s="657"/>
      <c r="U45" s="657"/>
      <c r="V45" s="657"/>
      <c r="W45" s="241"/>
      <c r="X45" s="241"/>
      <c r="Y45" s="241"/>
      <c r="Z45" s="241"/>
      <c r="AA45" s="197"/>
      <c r="AB45" s="197"/>
      <c r="AC45" s="197"/>
      <c r="AD45" s="197"/>
      <c r="AE45" s="197"/>
    </row>
    <row r="46" spans="1:31" ht="12.75" outlineLevel="1">
      <c r="A46" s="198"/>
      <c r="B46" s="662"/>
      <c r="C46" s="486" t="s">
        <v>3</v>
      </c>
      <c r="D46" s="753">
        <v>11</v>
      </c>
      <c r="E46" s="487">
        <v>1</v>
      </c>
      <c r="F46" s="503"/>
      <c r="G46" s="504"/>
      <c r="H46" s="504"/>
      <c r="I46" s="504"/>
      <c r="J46" s="239"/>
      <c r="K46" s="36"/>
      <c r="L46" s="36"/>
      <c r="M46" s="36"/>
      <c r="N46" s="36"/>
      <c r="O46" s="671"/>
      <c r="P46" s="677"/>
      <c r="Q46" s="657"/>
      <c r="R46" s="657"/>
      <c r="S46" s="657"/>
      <c r="T46" s="657"/>
      <c r="U46" s="657"/>
      <c r="V46" s="657"/>
      <c r="W46" s="241"/>
      <c r="X46" s="241"/>
      <c r="Y46" s="241"/>
      <c r="Z46" s="241"/>
      <c r="AA46" s="197"/>
      <c r="AB46" s="197"/>
      <c r="AC46" s="197"/>
      <c r="AD46" s="197"/>
      <c r="AE46" s="197"/>
    </row>
    <row r="47" spans="1:31" ht="12.75" outlineLevel="1">
      <c r="A47" s="198"/>
      <c r="B47" s="662"/>
      <c r="C47" s="486" t="s">
        <v>183</v>
      </c>
      <c r="D47" s="753">
        <v>10</v>
      </c>
      <c r="E47" s="487">
        <v>1</v>
      </c>
      <c r="F47" s="505"/>
      <c r="G47" s="506"/>
      <c r="H47" s="506"/>
      <c r="I47" s="506"/>
      <c r="J47" s="507"/>
      <c r="K47" s="655"/>
      <c r="L47" s="655"/>
      <c r="M47" s="655"/>
      <c r="N47" s="655"/>
      <c r="O47" s="655"/>
      <c r="P47" s="656"/>
      <c r="Q47" s="657"/>
      <c r="R47" s="657"/>
      <c r="S47" s="657"/>
      <c r="T47" s="657"/>
      <c r="U47" s="657"/>
      <c r="V47" s="657"/>
      <c r="W47" s="241"/>
      <c r="X47" s="241"/>
      <c r="Y47" s="241"/>
      <c r="Z47" s="241"/>
      <c r="AA47" s="197"/>
      <c r="AB47" s="197"/>
      <c r="AC47" s="197"/>
      <c r="AD47" s="197"/>
      <c r="AE47" s="197"/>
    </row>
    <row r="48" spans="1:31" ht="12.75" outlineLevel="1">
      <c r="A48" s="198"/>
      <c r="B48" s="662"/>
      <c r="C48" s="486" t="s">
        <v>76</v>
      </c>
      <c r="D48" s="753">
        <v>36</v>
      </c>
      <c r="E48" s="487">
        <v>1</v>
      </c>
      <c r="F48" s="503"/>
      <c r="G48" s="504"/>
      <c r="H48" s="504"/>
      <c r="I48" s="504"/>
      <c r="J48" s="239"/>
      <c r="K48" s="36"/>
      <c r="L48" s="36"/>
      <c r="M48" s="36"/>
      <c r="N48" s="36"/>
      <c r="O48" s="671"/>
      <c r="P48" s="676"/>
      <c r="Q48" s="657"/>
      <c r="R48" s="657"/>
      <c r="S48" s="657"/>
      <c r="T48" s="657"/>
      <c r="U48" s="657"/>
      <c r="V48" s="657"/>
      <c r="W48" s="241"/>
      <c r="X48" s="241"/>
      <c r="Y48" s="241"/>
      <c r="Z48" s="241"/>
      <c r="AA48" s="197"/>
      <c r="AB48" s="197"/>
      <c r="AC48" s="197"/>
      <c r="AD48" s="197"/>
      <c r="AE48" s="197"/>
    </row>
    <row r="49" spans="1:31" ht="12.75" outlineLevel="1">
      <c r="A49" s="198"/>
      <c r="B49" s="662"/>
      <c r="C49" s="486"/>
      <c r="D49" s="753"/>
      <c r="E49" s="487"/>
      <c r="F49" s="505"/>
      <c r="G49" s="506"/>
      <c r="H49" s="506"/>
      <c r="I49" s="506"/>
      <c r="J49" s="507"/>
      <c r="K49" s="655"/>
      <c r="L49" s="655"/>
      <c r="M49" s="655"/>
      <c r="N49" s="655"/>
      <c r="O49" s="655"/>
      <c r="P49" s="656"/>
      <c r="Q49" s="657"/>
      <c r="R49" s="657"/>
      <c r="S49" s="657"/>
      <c r="T49" s="657"/>
      <c r="U49" s="657"/>
      <c r="V49" s="657"/>
      <c r="W49" s="241"/>
      <c r="X49" s="241"/>
      <c r="Y49" s="241"/>
      <c r="Z49" s="241"/>
      <c r="AA49" s="197"/>
      <c r="AB49" s="197"/>
      <c r="AC49" s="197"/>
      <c r="AD49" s="197"/>
      <c r="AE49" s="197"/>
    </row>
    <row r="50" spans="1:31" ht="12.75" outlineLevel="1">
      <c r="A50" s="198"/>
      <c r="B50" s="662"/>
      <c r="C50" s="486"/>
      <c r="D50" s="753"/>
      <c r="E50" s="487"/>
      <c r="F50" s="503"/>
      <c r="G50" s="504"/>
      <c r="H50" s="504"/>
      <c r="I50" s="504"/>
      <c r="J50" s="239"/>
      <c r="K50" s="36"/>
      <c r="L50" s="36"/>
      <c r="M50" s="36"/>
      <c r="N50" s="36"/>
      <c r="O50" s="36"/>
      <c r="P50" s="278"/>
      <c r="Q50" s="657"/>
      <c r="R50" s="657"/>
      <c r="S50" s="657"/>
      <c r="T50" s="657"/>
      <c r="U50" s="657"/>
      <c r="V50" s="657"/>
      <c r="W50" s="241"/>
      <c r="X50" s="241"/>
      <c r="Y50" s="241"/>
      <c r="Z50" s="241"/>
      <c r="AA50" s="197"/>
      <c r="AB50" s="197"/>
      <c r="AC50" s="197"/>
      <c r="AD50" s="197"/>
      <c r="AE50" s="197"/>
    </row>
    <row r="51" spans="1:31" ht="12.75" outlineLevel="1">
      <c r="A51" s="198"/>
      <c r="B51" s="662"/>
      <c r="C51" s="486"/>
      <c r="D51" s="753"/>
      <c r="E51" s="487"/>
      <c r="F51" s="505"/>
      <c r="G51" s="506"/>
      <c r="H51" s="506"/>
      <c r="I51" s="506"/>
      <c r="J51" s="507"/>
      <c r="K51" s="655"/>
      <c r="L51" s="655"/>
      <c r="M51" s="508"/>
      <c r="N51" s="508"/>
      <c r="O51" s="509"/>
      <c r="P51" s="473"/>
      <c r="Q51" s="657"/>
      <c r="R51" s="657"/>
      <c r="S51" s="657"/>
      <c r="T51" s="657"/>
      <c r="U51" s="657"/>
      <c r="V51" s="657"/>
      <c r="W51" s="241"/>
      <c r="X51" s="241"/>
      <c r="Y51" s="241"/>
      <c r="Z51" s="241"/>
      <c r="AA51" s="197"/>
      <c r="AB51" s="197"/>
      <c r="AC51" s="197"/>
      <c r="AD51" s="197"/>
      <c r="AE51" s="197"/>
    </row>
    <row r="52" spans="1:31" ht="12.75" outlineLevel="1">
      <c r="A52" s="198"/>
      <c r="B52" s="662"/>
      <c r="C52" s="486"/>
      <c r="D52" s="753"/>
      <c r="E52" s="487"/>
      <c r="F52" s="503"/>
      <c r="G52" s="504"/>
      <c r="H52" s="504"/>
      <c r="I52" s="504"/>
      <c r="J52" s="239"/>
      <c r="K52" s="36"/>
      <c r="L52" s="36"/>
      <c r="M52" s="36"/>
      <c r="N52" s="36"/>
      <c r="O52" s="36"/>
      <c r="P52" s="278"/>
      <c r="Q52" s="657"/>
      <c r="R52" s="657"/>
      <c r="S52" s="657"/>
      <c r="T52" s="657"/>
      <c r="U52" s="657"/>
      <c r="V52" s="657"/>
      <c r="W52" s="241"/>
      <c r="X52" s="241"/>
      <c r="Y52" s="241"/>
      <c r="Z52" s="241"/>
      <c r="AA52" s="197"/>
      <c r="AB52" s="197"/>
      <c r="AC52" s="197"/>
      <c r="AD52" s="197"/>
      <c r="AE52" s="197"/>
    </row>
    <row r="53" spans="1:31" ht="12.75" outlineLevel="1">
      <c r="A53" s="198"/>
      <c r="B53" s="662"/>
      <c r="C53" s="486"/>
      <c r="D53" s="753"/>
      <c r="E53" s="487"/>
      <c r="F53" s="505"/>
      <c r="G53" s="506"/>
      <c r="H53" s="506"/>
      <c r="I53" s="506"/>
      <c r="J53" s="507"/>
      <c r="K53" s="655"/>
      <c r="L53" s="655"/>
      <c r="M53" s="655"/>
      <c r="N53" s="655"/>
      <c r="O53" s="655"/>
      <c r="P53" s="656"/>
      <c r="Q53" s="657"/>
      <c r="R53" s="657"/>
      <c r="S53" s="657"/>
      <c r="T53" s="657"/>
      <c r="U53" s="657"/>
      <c r="V53" s="657"/>
      <c r="W53" s="241"/>
      <c r="X53" s="241"/>
      <c r="Y53" s="241"/>
      <c r="Z53" s="241"/>
      <c r="AA53" s="197"/>
      <c r="AB53" s="197"/>
      <c r="AC53" s="197"/>
      <c r="AD53" s="197"/>
      <c r="AE53" s="197"/>
    </row>
    <row r="54" spans="1:31" ht="12.75" outlineLevel="1">
      <c r="A54" s="198"/>
      <c r="B54" s="662"/>
      <c r="C54" s="486"/>
      <c r="D54" s="753"/>
      <c r="E54" s="487"/>
      <c r="F54" s="503"/>
      <c r="G54" s="504"/>
      <c r="H54" s="504"/>
      <c r="I54" s="504"/>
      <c r="J54" s="239"/>
      <c r="K54" s="36"/>
      <c r="L54" s="36"/>
      <c r="M54" s="36"/>
      <c r="N54" s="36"/>
      <c r="O54" s="671"/>
      <c r="P54" s="676"/>
      <c r="Q54" s="657"/>
      <c r="R54" s="657"/>
      <c r="S54" s="657"/>
      <c r="T54" s="657"/>
      <c r="U54" s="657"/>
      <c r="V54" s="657"/>
      <c r="W54" s="241"/>
      <c r="X54" s="241"/>
      <c r="Y54" s="241"/>
      <c r="Z54" s="241"/>
      <c r="AA54" s="197"/>
      <c r="AB54" s="197"/>
      <c r="AC54" s="197"/>
      <c r="AD54" s="197"/>
      <c r="AE54" s="197"/>
    </row>
    <row r="55" spans="1:31" ht="12.75">
      <c r="A55" s="198"/>
      <c r="B55" s="510" t="s">
        <v>174</v>
      </c>
      <c r="C55" s="488"/>
      <c r="D55" s="511" t="s">
        <v>0</v>
      </c>
      <c r="E55" s="488"/>
      <c r="F55" s="491"/>
      <c r="G55" s="492"/>
      <c r="H55" s="492"/>
      <c r="I55" s="492"/>
      <c r="J55" s="493"/>
      <c r="K55" s="664"/>
      <c r="L55" s="664"/>
      <c r="M55" s="664"/>
      <c r="N55" s="664"/>
      <c r="O55" s="664"/>
      <c r="P55" s="665"/>
      <c r="Q55" s="657"/>
      <c r="R55" s="657"/>
      <c r="S55" s="657"/>
      <c r="T55" s="657"/>
      <c r="U55" s="657"/>
      <c r="V55" s="657"/>
      <c r="W55" s="241"/>
      <c r="X55" s="241"/>
      <c r="Y55" s="241"/>
      <c r="Z55" s="241"/>
      <c r="AA55" s="197"/>
      <c r="AB55" s="197"/>
      <c r="AC55" s="197"/>
      <c r="AD55" s="197"/>
      <c r="AE55" s="197"/>
    </row>
    <row r="56" spans="1:31" ht="12.75" hidden="1" outlineLevel="1">
      <c r="A56" s="198"/>
      <c r="B56" s="658" t="s">
        <v>189</v>
      </c>
      <c r="C56" s="659"/>
      <c r="D56" s="660"/>
      <c r="E56" s="661"/>
      <c r="F56" s="494"/>
      <c r="G56" s="495"/>
      <c r="H56" s="495"/>
      <c r="I56" s="495"/>
      <c r="J56" s="496"/>
      <c r="K56" s="666"/>
      <c r="L56" s="666"/>
      <c r="M56" s="666"/>
      <c r="N56" s="666"/>
      <c r="O56" s="667"/>
      <c r="P56" s="668"/>
      <c r="Q56" s="657"/>
      <c r="R56" s="657"/>
      <c r="S56" s="657"/>
      <c r="T56" s="657"/>
      <c r="U56" s="657"/>
      <c r="V56" s="657"/>
      <c r="W56" s="241"/>
      <c r="X56" s="241"/>
      <c r="Y56" s="241"/>
      <c r="Z56" s="241"/>
      <c r="AA56" s="197"/>
      <c r="AB56" s="197"/>
      <c r="AC56" s="197"/>
      <c r="AD56" s="197"/>
      <c r="AE56" s="197"/>
    </row>
    <row r="57" spans="1:31" ht="12.75" outlineLevel="1">
      <c r="A57" s="198"/>
      <c r="B57" s="497"/>
      <c r="C57" s="500" t="s">
        <v>2</v>
      </c>
      <c r="D57" s="754">
        <v>6</v>
      </c>
      <c r="E57" s="519">
        <v>0.15</v>
      </c>
      <c r="F57" s="491"/>
      <c r="G57" s="492"/>
      <c r="H57" s="492"/>
      <c r="I57" s="492"/>
      <c r="J57" s="493"/>
      <c r="K57" s="664"/>
      <c r="L57" s="664"/>
      <c r="M57" s="664"/>
      <c r="N57" s="664"/>
      <c r="O57" s="664"/>
      <c r="P57" s="665"/>
      <c r="Q57" s="657"/>
      <c r="R57" s="657"/>
      <c r="S57" s="657"/>
      <c r="T57" s="657"/>
      <c r="U57" s="657"/>
      <c r="V57" s="657"/>
      <c r="W57" s="241"/>
      <c r="X57" s="241"/>
      <c r="Y57" s="241"/>
      <c r="Z57" s="241"/>
      <c r="AA57" s="197"/>
      <c r="AB57" s="197"/>
      <c r="AC57" s="197"/>
      <c r="AD57" s="197"/>
      <c r="AE57" s="197"/>
    </row>
    <row r="58" spans="1:31" ht="12.75" outlineLevel="1">
      <c r="A58" s="198"/>
      <c r="B58" s="497"/>
      <c r="C58" s="500" t="s">
        <v>70</v>
      </c>
      <c r="D58" s="754">
        <v>12.3</v>
      </c>
      <c r="E58" s="519">
        <v>1</v>
      </c>
      <c r="F58" s="494"/>
      <c r="G58" s="495"/>
      <c r="H58" s="495"/>
      <c r="I58" s="495"/>
      <c r="J58" s="496"/>
      <c r="K58" s="666"/>
      <c r="L58" s="666"/>
      <c r="M58" s="666"/>
      <c r="N58" s="666"/>
      <c r="O58" s="667"/>
      <c r="P58" s="668"/>
      <c r="Q58" s="657"/>
      <c r="R58" s="657"/>
      <c r="S58" s="657"/>
      <c r="T58" s="657"/>
      <c r="U58" s="657"/>
      <c r="V58" s="657"/>
      <c r="W58" s="241"/>
      <c r="X58" s="241"/>
      <c r="Y58" s="241"/>
      <c r="Z58" s="241"/>
      <c r="AA58" s="197"/>
      <c r="AB58" s="197"/>
      <c r="AC58" s="197"/>
      <c r="AD58" s="197"/>
      <c r="AE58" s="197"/>
    </row>
    <row r="59" spans="1:31" ht="12.75" outlineLevel="1">
      <c r="A59" s="198"/>
      <c r="B59" s="497"/>
      <c r="C59" s="500" t="s">
        <v>188</v>
      </c>
      <c r="D59" s="754">
        <v>0.8</v>
      </c>
      <c r="E59" s="519">
        <v>1</v>
      </c>
      <c r="F59" s="491"/>
      <c r="G59" s="492"/>
      <c r="H59" s="492"/>
      <c r="I59" s="492"/>
      <c r="J59" s="493"/>
      <c r="K59" s="664"/>
      <c r="L59" s="664"/>
      <c r="M59" s="664"/>
      <c r="N59" s="664"/>
      <c r="O59" s="664"/>
      <c r="P59" s="665"/>
      <c r="Q59" s="657"/>
      <c r="R59" s="657"/>
      <c r="S59" s="657"/>
      <c r="T59" s="657"/>
      <c r="U59" s="657"/>
      <c r="V59" s="657"/>
      <c r="W59" s="241"/>
      <c r="X59" s="241"/>
      <c r="Y59" s="241"/>
      <c r="Z59" s="241"/>
      <c r="AA59" s="197"/>
      <c r="AB59" s="197"/>
      <c r="AC59" s="197"/>
      <c r="AD59" s="197"/>
      <c r="AE59" s="197"/>
    </row>
    <row r="60" spans="1:31" ht="12.75" outlineLevel="1">
      <c r="A60" s="198"/>
      <c r="B60" s="497"/>
      <c r="C60" s="500" t="s">
        <v>187</v>
      </c>
      <c r="D60" s="754">
        <v>1</v>
      </c>
      <c r="E60" s="519">
        <v>1</v>
      </c>
      <c r="F60" s="491"/>
      <c r="G60" s="492"/>
      <c r="H60" s="492"/>
      <c r="I60" s="492"/>
      <c r="J60" s="493"/>
      <c r="K60" s="664"/>
      <c r="L60" s="664"/>
      <c r="M60" s="664"/>
      <c r="N60" s="664"/>
      <c r="O60" s="664"/>
      <c r="P60" s="668"/>
      <c r="Q60" s="657"/>
      <c r="R60" s="657"/>
      <c r="S60" s="657"/>
      <c r="T60" s="657"/>
      <c r="U60" s="657"/>
      <c r="V60" s="657"/>
      <c r="W60" s="241"/>
      <c r="X60" s="241"/>
      <c r="Y60" s="241"/>
      <c r="Z60" s="241"/>
      <c r="AA60" s="197"/>
      <c r="AB60" s="197"/>
      <c r="AC60" s="197"/>
      <c r="AD60" s="197"/>
      <c r="AE60" s="197"/>
    </row>
    <row r="61" spans="1:31" ht="12.75" outlineLevel="1">
      <c r="A61" s="198"/>
      <c r="B61" s="497"/>
      <c r="C61" s="500"/>
      <c r="D61" s="754"/>
      <c r="E61" s="519"/>
      <c r="F61" s="494"/>
      <c r="G61" s="495"/>
      <c r="H61" s="495"/>
      <c r="I61" s="495"/>
      <c r="J61" s="496"/>
      <c r="K61" s="666"/>
      <c r="L61" s="666"/>
      <c r="M61" s="666"/>
      <c r="N61" s="666"/>
      <c r="O61" s="667"/>
      <c r="P61" s="670"/>
      <c r="Q61" s="657"/>
      <c r="R61" s="657"/>
      <c r="S61" s="657"/>
      <c r="T61" s="657"/>
      <c r="U61" s="657"/>
      <c r="V61" s="657"/>
      <c r="W61" s="241"/>
      <c r="X61" s="241"/>
      <c r="Y61" s="241"/>
      <c r="Z61" s="241"/>
      <c r="AA61" s="197"/>
      <c r="AB61" s="197"/>
      <c r="AC61" s="197"/>
      <c r="AD61" s="197"/>
      <c r="AE61" s="197"/>
    </row>
    <row r="62" spans="1:31" ht="12.75" outlineLevel="1">
      <c r="A62" s="198"/>
      <c r="B62" s="497"/>
      <c r="C62" s="500"/>
      <c r="D62" s="754"/>
      <c r="E62" s="519"/>
      <c r="F62" s="491"/>
      <c r="G62" s="492"/>
      <c r="H62" s="492"/>
      <c r="I62" s="492"/>
      <c r="J62" s="493"/>
      <c r="K62" s="664"/>
      <c r="L62" s="664"/>
      <c r="M62" s="664"/>
      <c r="N62" s="664"/>
      <c r="O62" s="664"/>
      <c r="P62" s="665"/>
      <c r="Q62" s="657"/>
      <c r="R62" s="657"/>
      <c r="S62" s="657"/>
      <c r="T62" s="657"/>
      <c r="U62" s="657"/>
      <c r="V62" s="657"/>
      <c r="W62" s="241"/>
      <c r="X62" s="241"/>
      <c r="Y62" s="241"/>
      <c r="Z62" s="241"/>
      <c r="AA62" s="197"/>
      <c r="AB62" s="197"/>
      <c r="AC62" s="197"/>
      <c r="AD62" s="197"/>
      <c r="AE62" s="197"/>
    </row>
    <row r="63" spans="1:31" ht="12.75" outlineLevel="1">
      <c r="A63" s="198"/>
      <c r="B63" s="497"/>
      <c r="C63" s="500"/>
      <c r="D63" s="754"/>
      <c r="E63" s="519"/>
      <c r="F63" s="494"/>
      <c r="G63" s="495"/>
      <c r="H63" s="495"/>
      <c r="I63" s="495"/>
      <c r="J63" s="496"/>
      <c r="K63" s="666"/>
      <c r="L63" s="666"/>
      <c r="M63" s="666"/>
      <c r="N63" s="666"/>
      <c r="O63" s="667"/>
      <c r="P63" s="668"/>
      <c r="Q63" s="657"/>
      <c r="R63" s="657"/>
      <c r="S63" s="657"/>
      <c r="T63" s="657"/>
      <c r="U63" s="657"/>
      <c r="V63" s="657"/>
      <c r="W63" s="241"/>
      <c r="X63" s="241"/>
      <c r="Y63" s="241"/>
      <c r="Z63" s="241"/>
      <c r="AA63" s="197"/>
      <c r="AB63" s="197"/>
      <c r="AC63" s="197"/>
      <c r="AD63" s="197"/>
      <c r="AE63" s="197"/>
    </row>
    <row r="64" spans="1:31" ht="12.75" outlineLevel="1">
      <c r="A64" s="198"/>
      <c r="B64" s="497"/>
      <c r="C64" s="500"/>
      <c r="D64" s="754"/>
      <c r="E64" s="519"/>
      <c r="F64" s="491"/>
      <c r="G64" s="492"/>
      <c r="H64" s="492"/>
      <c r="I64" s="492"/>
      <c r="J64" s="493"/>
      <c r="K64" s="664"/>
      <c r="L64" s="664"/>
      <c r="M64" s="664"/>
      <c r="N64" s="664"/>
      <c r="O64" s="664"/>
      <c r="P64" s="665"/>
      <c r="Q64" s="657"/>
      <c r="R64" s="657"/>
      <c r="S64" s="657"/>
      <c r="T64" s="657"/>
      <c r="U64" s="657"/>
      <c r="V64" s="657"/>
      <c r="W64" s="241"/>
      <c r="X64" s="241"/>
      <c r="Y64" s="241"/>
      <c r="Z64" s="241"/>
      <c r="AA64" s="197"/>
      <c r="AB64" s="197"/>
      <c r="AC64" s="197"/>
      <c r="AD64" s="197"/>
      <c r="AE64" s="197"/>
    </row>
    <row r="65" spans="1:31" ht="12.75">
      <c r="A65" s="198"/>
      <c r="B65" s="512" t="s">
        <v>4</v>
      </c>
      <c r="C65" s="513"/>
      <c r="D65" s="755" t="s">
        <v>0</v>
      </c>
      <c r="E65" s="678"/>
      <c r="F65" s="503"/>
      <c r="G65" s="504"/>
      <c r="H65" s="504"/>
      <c r="I65" s="504"/>
      <c r="J65" s="239"/>
      <c r="K65" s="36"/>
      <c r="L65" s="36"/>
      <c r="M65" s="36"/>
      <c r="N65" s="36"/>
      <c r="O65" s="36"/>
      <c r="P65" s="278"/>
      <c r="Q65" s="657"/>
      <c r="R65" s="657"/>
      <c r="S65" s="657"/>
      <c r="T65" s="657"/>
      <c r="U65" s="657"/>
      <c r="V65" s="657"/>
      <c r="W65" s="241"/>
      <c r="X65" s="241"/>
      <c r="Y65" s="241"/>
      <c r="Z65" s="241"/>
      <c r="AA65" s="197"/>
      <c r="AB65" s="197"/>
      <c r="AC65" s="197"/>
      <c r="AD65" s="197"/>
      <c r="AE65" s="197"/>
    </row>
    <row r="66" spans="1:31" ht="12.75" hidden="1" outlineLevel="1">
      <c r="A66" s="198"/>
      <c r="B66" s="662" t="s">
        <v>189</v>
      </c>
      <c r="C66" s="672"/>
      <c r="D66" s="756"/>
      <c r="E66" s="674"/>
      <c r="F66" s="505"/>
      <c r="G66" s="506"/>
      <c r="H66" s="506"/>
      <c r="I66" s="506"/>
      <c r="J66" s="507"/>
      <c r="K66" s="655"/>
      <c r="L66" s="655"/>
      <c r="M66" s="508"/>
      <c r="N66" s="508"/>
      <c r="O66" s="509"/>
      <c r="P66" s="473"/>
      <c r="Q66" s="657"/>
      <c r="R66" s="657"/>
      <c r="S66" s="657"/>
      <c r="T66" s="657"/>
      <c r="U66" s="657"/>
      <c r="V66" s="657"/>
      <c r="W66" s="241"/>
      <c r="X66" s="241"/>
      <c r="Y66" s="241"/>
      <c r="Z66" s="241"/>
      <c r="AA66" s="197"/>
      <c r="AB66" s="197"/>
      <c r="AC66" s="197"/>
      <c r="AD66" s="197"/>
      <c r="AE66" s="197"/>
    </row>
    <row r="67" spans="1:31" ht="12.75" outlineLevel="1">
      <c r="A67" s="198"/>
      <c r="B67" s="662"/>
      <c r="C67" s="486" t="s">
        <v>8</v>
      </c>
      <c r="D67" s="753">
        <v>231</v>
      </c>
      <c r="E67" s="487">
        <v>1</v>
      </c>
      <c r="F67" s="503"/>
      <c r="G67" s="504"/>
      <c r="H67" s="504"/>
      <c r="I67" s="504"/>
      <c r="J67" s="239"/>
      <c r="K67" s="36"/>
      <c r="L67" s="36"/>
      <c r="M67" s="36"/>
      <c r="N67" s="36"/>
      <c r="O67" s="36"/>
      <c r="P67" s="278"/>
      <c r="Q67" s="657"/>
      <c r="R67" s="657"/>
      <c r="S67" s="657"/>
      <c r="T67" s="657"/>
      <c r="U67" s="657"/>
      <c r="V67" s="657"/>
      <c r="W67" s="241"/>
      <c r="X67" s="241"/>
      <c r="Y67" s="241"/>
      <c r="Z67" s="241"/>
      <c r="AA67" s="197"/>
      <c r="AB67" s="197"/>
      <c r="AC67" s="197"/>
      <c r="AD67" s="197"/>
      <c r="AE67" s="197"/>
    </row>
    <row r="68" spans="1:31" ht="12.75" outlineLevel="1">
      <c r="A68" s="198"/>
      <c r="B68" s="662"/>
      <c r="C68" s="486" t="s">
        <v>5</v>
      </c>
      <c r="D68" s="753">
        <v>116</v>
      </c>
      <c r="E68" s="487">
        <v>1</v>
      </c>
      <c r="F68" s="505"/>
      <c r="G68" s="506"/>
      <c r="H68" s="506"/>
      <c r="I68" s="506"/>
      <c r="J68" s="507"/>
      <c r="K68" s="655"/>
      <c r="L68" s="655"/>
      <c r="M68" s="655"/>
      <c r="N68" s="655"/>
      <c r="O68" s="655"/>
      <c r="P68" s="656"/>
      <c r="Q68" s="657"/>
      <c r="R68" s="657"/>
      <c r="S68" s="657"/>
      <c r="T68" s="657"/>
      <c r="U68" s="657"/>
      <c r="V68" s="657"/>
      <c r="W68" s="241"/>
      <c r="X68" s="241"/>
      <c r="Y68" s="241"/>
      <c r="Z68" s="241"/>
      <c r="AA68" s="197"/>
      <c r="AB68" s="197"/>
      <c r="AC68" s="197"/>
      <c r="AD68" s="197"/>
      <c r="AE68" s="197"/>
    </row>
    <row r="69" spans="1:31" ht="12.75" outlineLevel="1">
      <c r="A69" s="198"/>
      <c r="B69" s="662"/>
      <c r="C69" s="486" t="s">
        <v>7</v>
      </c>
      <c r="D69" s="753">
        <v>232</v>
      </c>
      <c r="E69" s="487">
        <v>1</v>
      </c>
      <c r="F69" s="503"/>
      <c r="G69" s="504"/>
      <c r="H69" s="504"/>
      <c r="I69" s="504"/>
      <c r="J69" s="239"/>
      <c r="K69" s="36"/>
      <c r="L69" s="36"/>
      <c r="M69" s="36"/>
      <c r="N69" s="36"/>
      <c r="O69" s="671"/>
      <c r="P69" s="676"/>
      <c r="Q69" s="657"/>
      <c r="R69" s="657"/>
      <c r="S69" s="657"/>
      <c r="T69" s="657"/>
      <c r="U69" s="657"/>
      <c r="V69" s="657"/>
      <c r="W69" s="241"/>
      <c r="X69" s="241"/>
      <c r="Y69" s="241"/>
      <c r="Z69" s="241"/>
      <c r="AA69" s="197"/>
      <c r="AB69" s="197"/>
      <c r="AC69" s="197"/>
      <c r="AD69" s="197"/>
      <c r="AE69" s="197"/>
    </row>
    <row r="70" spans="1:31" ht="12.75" outlineLevel="1">
      <c r="A70" s="198"/>
      <c r="B70" s="662"/>
      <c r="C70" s="486" t="s">
        <v>6</v>
      </c>
      <c r="D70" s="753">
        <v>250</v>
      </c>
      <c r="E70" s="487">
        <v>1</v>
      </c>
      <c r="F70" s="505"/>
      <c r="G70" s="506"/>
      <c r="H70" s="506"/>
      <c r="I70" s="506"/>
      <c r="J70" s="507"/>
      <c r="K70" s="655"/>
      <c r="L70" s="655"/>
      <c r="M70" s="655"/>
      <c r="N70" s="655"/>
      <c r="O70" s="655"/>
      <c r="P70" s="656"/>
      <c r="Q70" s="657"/>
      <c r="R70" s="657"/>
      <c r="S70" s="657"/>
      <c r="T70" s="657"/>
      <c r="U70" s="657"/>
      <c r="V70" s="657"/>
      <c r="W70" s="241"/>
      <c r="X70" s="241"/>
      <c r="Y70" s="241"/>
      <c r="Z70" s="241"/>
      <c r="AA70" s="197"/>
      <c r="AB70" s="197"/>
      <c r="AC70" s="197"/>
      <c r="AD70" s="197"/>
      <c r="AE70" s="197"/>
    </row>
    <row r="71" spans="1:31" ht="12.75" outlineLevel="1">
      <c r="A71" s="198"/>
      <c r="B71" s="662"/>
      <c r="C71" s="486" t="s">
        <v>175</v>
      </c>
      <c r="D71" s="753">
        <v>36</v>
      </c>
      <c r="E71" s="487">
        <v>2</v>
      </c>
      <c r="F71" s="503"/>
      <c r="G71" s="504"/>
      <c r="H71" s="504"/>
      <c r="I71" s="504"/>
      <c r="J71" s="239"/>
      <c r="K71" s="36"/>
      <c r="L71" s="36"/>
      <c r="M71" s="36"/>
      <c r="N71" s="36"/>
      <c r="O71" s="671"/>
      <c r="P71" s="676"/>
      <c r="Q71" s="657"/>
      <c r="R71" s="657"/>
      <c r="S71" s="657"/>
      <c r="T71" s="657"/>
      <c r="U71" s="657"/>
      <c r="V71" s="657"/>
      <c r="W71" s="241"/>
      <c r="X71" s="241"/>
      <c r="Y71" s="241"/>
      <c r="Z71" s="241"/>
      <c r="AA71" s="197"/>
      <c r="AB71" s="197"/>
      <c r="AC71" s="197"/>
      <c r="AD71" s="197"/>
      <c r="AE71" s="197"/>
    </row>
    <row r="72" spans="1:31" ht="12.75" outlineLevel="1">
      <c r="A72" s="198"/>
      <c r="B72" s="662"/>
      <c r="C72" s="486"/>
      <c r="D72" s="753"/>
      <c r="E72" s="487"/>
      <c r="F72" s="505"/>
      <c r="G72" s="506"/>
      <c r="H72" s="506"/>
      <c r="I72" s="506"/>
      <c r="J72" s="507"/>
      <c r="K72" s="655"/>
      <c r="L72" s="655"/>
      <c r="M72" s="655"/>
      <c r="N72" s="655"/>
      <c r="O72" s="655"/>
      <c r="P72" s="656"/>
      <c r="Q72" s="657"/>
      <c r="R72" s="657"/>
      <c r="S72" s="657"/>
      <c r="T72" s="657"/>
      <c r="U72" s="657"/>
      <c r="V72" s="657"/>
      <c r="W72" s="241"/>
      <c r="X72" s="241"/>
      <c r="Y72" s="241"/>
      <c r="Z72" s="241"/>
      <c r="AA72" s="197"/>
      <c r="AB72" s="197"/>
      <c r="AC72" s="197"/>
      <c r="AD72" s="197"/>
      <c r="AE72" s="197"/>
    </row>
    <row r="73" spans="1:31" ht="12.75" outlineLevel="1">
      <c r="A73" s="198"/>
      <c r="B73" s="662"/>
      <c r="C73" s="486"/>
      <c r="D73" s="753"/>
      <c r="E73" s="487"/>
      <c r="F73" s="503"/>
      <c r="G73" s="504"/>
      <c r="H73" s="504"/>
      <c r="I73" s="504"/>
      <c r="J73" s="239"/>
      <c r="K73" s="36"/>
      <c r="L73" s="36"/>
      <c r="M73" s="36"/>
      <c r="N73" s="36"/>
      <c r="O73" s="671"/>
      <c r="P73" s="676"/>
      <c r="Q73" s="657"/>
      <c r="R73" s="657"/>
      <c r="S73" s="657"/>
      <c r="T73" s="657"/>
      <c r="U73" s="657"/>
      <c r="V73" s="657"/>
      <c r="W73" s="241"/>
      <c r="X73" s="241"/>
      <c r="Y73" s="241"/>
      <c r="Z73" s="241"/>
      <c r="AA73" s="197"/>
      <c r="AB73" s="197"/>
      <c r="AC73" s="197"/>
      <c r="AD73" s="197"/>
      <c r="AE73" s="197"/>
    </row>
    <row r="74" spans="1:31" ht="12.75" outlineLevel="1">
      <c r="A74" s="198"/>
      <c r="B74" s="662"/>
      <c r="C74" s="486"/>
      <c r="D74" s="753"/>
      <c r="E74" s="487"/>
      <c r="F74" s="505"/>
      <c r="G74" s="506"/>
      <c r="H74" s="506"/>
      <c r="I74" s="506"/>
      <c r="J74" s="507"/>
      <c r="K74" s="655"/>
      <c r="L74" s="655"/>
      <c r="M74" s="655"/>
      <c r="N74" s="655"/>
      <c r="O74" s="655"/>
      <c r="P74" s="656"/>
      <c r="Q74" s="657"/>
      <c r="R74" s="657"/>
      <c r="S74" s="657"/>
      <c r="T74" s="657"/>
      <c r="U74" s="657"/>
      <c r="V74" s="657"/>
      <c r="W74" s="241"/>
      <c r="X74" s="241"/>
      <c r="Y74" s="241"/>
      <c r="Z74" s="241"/>
      <c r="AA74" s="197"/>
      <c r="AB74" s="197"/>
      <c r="AC74" s="197"/>
      <c r="AD74" s="197"/>
      <c r="AE74" s="197"/>
    </row>
    <row r="75" spans="1:31" ht="12.75" outlineLevel="1">
      <c r="A75" s="198"/>
      <c r="B75" s="662"/>
      <c r="C75" s="486"/>
      <c r="D75" s="753"/>
      <c r="E75" s="487"/>
      <c r="F75" s="505"/>
      <c r="G75" s="506"/>
      <c r="H75" s="506"/>
      <c r="I75" s="506"/>
      <c r="J75" s="507"/>
      <c r="K75" s="655"/>
      <c r="L75" s="655"/>
      <c r="M75" s="655"/>
      <c r="N75" s="655"/>
      <c r="O75" s="655"/>
      <c r="P75" s="676"/>
      <c r="Q75" s="657"/>
      <c r="R75" s="657"/>
      <c r="S75" s="657"/>
      <c r="T75" s="657"/>
      <c r="U75" s="657"/>
      <c r="V75" s="657"/>
      <c r="W75" s="241"/>
      <c r="X75" s="241"/>
      <c r="Y75" s="241"/>
      <c r="Z75" s="241"/>
      <c r="AA75" s="197"/>
      <c r="AB75" s="197"/>
      <c r="AC75" s="197"/>
      <c r="AD75" s="197"/>
      <c r="AE75" s="197"/>
    </row>
    <row r="76" spans="1:31" ht="12.75" outlineLevel="1">
      <c r="A76" s="198"/>
      <c r="B76" s="662"/>
      <c r="C76" s="486"/>
      <c r="D76" s="753"/>
      <c r="E76" s="487"/>
      <c r="F76" s="503"/>
      <c r="G76" s="504"/>
      <c r="H76" s="504"/>
      <c r="I76" s="504"/>
      <c r="J76" s="239"/>
      <c r="K76" s="36"/>
      <c r="L76" s="36"/>
      <c r="M76" s="36"/>
      <c r="N76" s="36"/>
      <c r="O76" s="671"/>
      <c r="P76" s="677"/>
      <c r="Q76" s="657"/>
      <c r="R76" s="657"/>
      <c r="S76" s="657"/>
      <c r="T76" s="657"/>
      <c r="U76" s="657"/>
      <c r="V76" s="657"/>
      <c r="W76" s="241"/>
      <c r="X76" s="241"/>
      <c r="Y76" s="241"/>
      <c r="Z76" s="241"/>
      <c r="AA76" s="197"/>
      <c r="AB76" s="197"/>
      <c r="AC76" s="197"/>
      <c r="AD76" s="197"/>
      <c r="AE76" s="197"/>
    </row>
    <row r="77" spans="1:31" ht="12.75">
      <c r="A77" s="198"/>
      <c r="B77" s="662"/>
      <c r="C77" s="486"/>
      <c r="D77" s="753"/>
      <c r="E77" s="487"/>
      <c r="F77" s="505"/>
      <c r="G77" s="506"/>
      <c r="H77" s="506"/>
      <c r="I77" s="506"/>
      <c r="J77" s="507"/>
      <c r="K77" s="655"/>
      <c r="L77" s="655"/>
      <c r="M77" s="655"/>
      <c r="N77" s="655"/>
      <c r="O77" s="655"/>
      <c r="P77" s="656"/>
      <c r="Q77" s="657"/>
      <c r="R77" s="657"/>
      <c r="S77" s="657"/>
      <c r="T77" s="657"/>
      <c r="U77" s="657"/>
      <c r="V77" s="657"/>
      <c r="W77" s="241"/>
      <c r="X77" s="241"/>
      <c r="Y77" s="241"/>
      <c r="Z77" s="241"/>
      <c r="AA77" s="197"/>
      <c r="AB77" s="197"/>
      <c r="AC77" s="197"/>
      <c r="AD77" s="197"/>
      <c r="AE77" s="197"/>
    </row>
    <row r="78" spans="1:31" ht="12.75">
      <c r="A78" s="198"/>
      <c r="B78" s="514" t="s">
        <v>208</v>
      </c>
      <c r="C78" s="515"/>
      <c r="D78" s="516" t="s">
        <v>24</v>
      </c>
      <c r="E78" s="517"/>
      <c r="F78" s="494"/>
      <c r="G78" s="495"/>
      <c r="H78" s="495"/>
      <c r="I78" s="495"/>
      <c r="J78" s="496"/>
      <c r="K78" s="666"/>
      <c r="L78" s="666"/>
      <c r="M78" s="666"/>
      <c r="N78" s="666"/>
      <c r="O78" s="667"/>
      <c r="P78" s="668"/>
      <c r="Q78" s="676"/>
      <c r="R78" s="676"/>
      <c r="S78" s="676"/>
      <c r="T78" s="676"/>
      <c r="U78" s="676"/>
      <c r="V78" s="676"/>
      <c r="W78" s="197"/>
      <c r="X78" s="197"/>
      <c r="Y78" s="197"/>
      <c r="Z78" s="197"/>
      <c r="AA78" s="197"/>
      <c r="AB78" s="197"/>
      <c r="AC78" s="197"/>
      <c r="AD78" s="197"/>
      <c r="AE78" s="197"/>
    </row>
    <row r="79" spans="1:31" ht="12.75" hidden="1" outlineLevel="1">
      <c r="A79" s="198"/>
      <c r="B79" s="658" t="s">
        <v>189</v>
      </c>
      <c r="C79" s="659"/>
      <c r="D79" s="660"/>
      <c r="E79" s="661"/>
      <c r="F79" s="491"/>
      <c r="G79" s="492"/>
      <c r="H79" s="492"/>
      <c r="I79" s="492"/>
      <c r="J79" s="493"/>
      <c r="K79" s="664"/>
      <c r="L79" s="664"/>
      <c r="M79" s="664"/>
      <c r="N79" s="664"/>
      <c r="O79" s="664"/>
      <c r="P79" s="665"/>
      <c r="Q79" s="676"/>
      <c r="R79" s="676"/>
      <c r="S79" s="676"/>
      <c r="T79" s="676"/>
      <c r="U79" s="676"/>
      <c r="V79" s="676"/>
      <c r="W79" s="197"/>
      <c r="X79" s="197"/>
      <c r="Y79" s="197"/>
      <c r="Z79" s="197"/>
      <c r="AA79" s="197"/>
      <c r="AB79" s="197"/>
      <c r="AC79" s="197"/>
      <c r="AD79" s="197"/>
      <c r="AE79" s="197"/>
    </row>
    <row r="80" spans="1:31" ht="12.75" outlineLevel="1">
      <c r="A80" s="198"/>
      <c r="B80" s="518" t="s">
        <v>209</v>
      </c>
      <c r="C80" s="500" t="s">
        <v>21</v>
      </c>
      <c r="D80" s="754">
        <v>35</v>
      </c>
      <c r="E80" s="519"/>
      <c r="F80" s="494"/>
      <c r="G80" s="495"/>
      <c r="H80" s="495"/>
      <c r="I80" s="495"/>
      <c r="J80" s="496"/>
      <c r="K80" s="666"/>
      <c r="L80" s="666"/>
      <c r="M80" s="666"/>
      <c r="N80" s="666"/>
      <c r="O80" s="666"/>
      <c r="P80" s="669"/>
      <c r="Q80" s="676"/>
      <c r="R80" s="676"/>
      <c r="S80" s="676"/>
      <c r="T80" s="676"/>
      <c r="U80" s="676"/>
      <c r="V80" s="676"/>
      <c r="W80" s="197"/>
      <c r="X80" s="197"/>
      <c r="Y80" s="197"/>
      <c r="Z80" s="197"/>
      <c r="AA80" s="197"/>
      <c r="AB80" s="197"/>
      <c r="AC80" s="197"/>
      <c r="AD80" s="197"/>
      <c r="AE80" s="197"/>
    </row>
    <row r="81" spans="1:31" ht="12.75" outlineLevel="1">
      <c r="A81" s="198"/>
      <c r="B81" s="497"/>
      <c r="C81" s="500" t="s">
        <v>22</v>
      </c>
      <c r="D81" s="754">
        <v>45</v>
      </c>
      <c r="E81" s="519"/>
      <c r="F81" s="491"/>
      <c r="G81" s="492"/>
      <c r="H81" s="492"/>
      <c r="I81" s="492"/>
      <c r="J81" s="493"/>
      <c r="K81" s="664"/>
      <c r="L81" s="664"/>
      <c r="M81" s="498"/>
      <c r="N81" s="498"/>
      <c r="O81" s="499"/>
      <c r="P81" s="231"/>
      <c r="Q81" s="676"/>
      <c r="R81" s="676"/>
      <c r="S81" s="676"/>
      <c r="T81" s="676"/>
      <c r="U81" s="676"/>
      <c r="V81" s="676"/>
      <c r="W81" s="197"/>
      <c r="X81" s="197"/>
      <c r="Y81" s="197"/>
      <c r="Z81" s="197"/>
      <c r="AA81" s="197"/>
      <c r="AB81" s="197"/>
      <c r="AC81" s="197"/>
      <c r="AD81" s="197"/>
      <c r="AE81" s="197"/>
    </row>
    <row r="82" spans="1:31" ht="12.75" outlineLevel="1">
      <c r="A82" s="198"/>
      <c r="B82" s="497"/>
      <c r="C82" s="500" t="s">
        <v>23</v>
      </c>
      <c r="D82" s="754">
        <v>47</v>
      </c>
      <c r="E82" s="519"/>
      <c r="F82" s="494"/>
      <c r="G82" s="495"/>
      <c r="H82" s="495"/>
      <c r="I82" s="495"/>
      <c r="J82" s="496"/>
      <c r="K82" s="666"/>
      <c r="L82" s="666"/>
      <c r="M82" s="666"/>
      <c r="N82" s="666"/>
      <c r="O82" s="666"/>
      <c r="P82" s="669"/>
      <c r="Q82" s="676"/>
      <c r="R82" s="676"/>
      <c r="S82" s="676"/>
      <c r="T82" s="676"/>
      <c r="U82" s="676"/>
      <c r="V82" s="676"/>
      <c r="W82" s="197"/>
      <c r="X82" s="197"/>
      <c r="Y82" s="197"/>
      <c r="Z82" s="197"/>
      <c r="AA82" s="197"/>
      <c r="AB82" s="197"/>
      <c r="AC82" s="197"/>
      <c r="AD82" s="197"/>
      <c r="AE82" s="197"/>
    </row>
    <row r="83" spans="1:31" ht="12.75" outlineLevel="1">
      <c r="A83" s="198"/>
      <c r="B83" s="497"/>
      <c r="C83" s="500" t="s">
        <v>123</v>
      </c>
      <c r="D83" s="754">
        <v>50</v>
      </c>
      <c r="E83" s="519"/>
      <c r="F83" s="491"/>
      <c r="G83" s="492"/>
      <c r="H83" s="492"/>
      <c r="I83" s="492"/>
      <c r="J83" s="493"/>
      <c r="K83" s="664"/>
      <c r="L83" s="664"/>
      <c r="M83" s="664"/>
      <c r="N83" s="664"/>
      <c r="O83" s="664"/>
      <c r="P83" s="665"/>
      <c r="Q83" s="676"/>
      <c r="R83" s="676"/>
      <c r="S83" s="676"/>
      <c r="T83" s="676"/>
      <c r="U83" s="676"/>
      <c r="V83" s="676"/>
      <c r="W83" s="197"/>
      <c r="X83" s="197"/>
      <c r="Y83" s="197"/>
      <c r="Z83" s="197"/>
      <c r="AA83" s="197"/>
      <c r="AB83" s="197"/>
      <c r="AC83" s="197"/>
      <c r="AD83" s="197"/>
      <c r="AE83" s="197"/>
    </row>
    <row r="84" spans="1:31" ht="12.75" outlineLevel="1">
      <c r="A84" s="198"/>
      <c r="B84" s="497"/>
      <c r="C84" s="500" t="s">
        <v>110</v>
      </c>
      <c r="D84" s="754">
        <v>42</v>
      </c>
      <c r="E84" s="519"/>
      <c r="F84" s="494"/>
      <c r="G84" s="495"/>
      <c r="H84" s="495"/>
      <c r="I84" s="495"/>
      <c r="J84" s="496"/>
      <c r="K84" s="666"/>
      <c r="L84" s="666"/>
      <c r="M84" s="666"/>
      <c r="N84" s="666"/>
      <c r="O84" s="667"/>
      <c r="P84" s="668"/>
      <c r="Q84" s="676"/>
      <c r="R84" s="676"/>
      <c r="S84" s="676"/>
      <c r="T84" s="676"/>
      <c r="U84" s="676"/>
      <c r="V84" s="676"/>
      <c r="W84" s="197"/>
      <c r="X84" s="197"/>
      <c r="Y84" s="197"/>
      <c r="Z84" s="197"/>
      <c r="AA84" s="197"/>
      <c r="AB84" s="197"/>
      <c r="AC84" s="197"/>
      <c r="AD84" s="197"/>
      <c r="AE84" s="197"/>
    </row>
    <row r="85" spans="1:31" ht="12.75" outlineLevel="1">
      <c r="A85" s="198"/>
      <c r="B85" s="497"/>
      <c r="C85" s="500" t="s">
        <v>25</v>
      </c>
      <c r="D85" s="754">
        <v>45</v>
      </c>
      <c r="E85" s="519"/>
      <c r="F85" s="491"/>
      <c r="G85" s="492"/>
      <c r="H85" s="492"/>
      <c r="I85" s="492"/>
      <c r="J85" s="493"/>
      <c r="K85" s="664"/>
      <c r="L85" s="664"/>
      <c r="M85" s="664"/>
      <c r="N85" s="664"/>
      <c r="O85" s="664"/>
      <c r="P85" s="665"/>
      <c r="Q85" s="676"/>
      <c r="R85" s="676"/>
      <c r="S85" s="676"/>
      <c r="T85" s="676"/>
      <c r="U85" s="676"/>
      <c r="V85" s="676"/>
      <c r="W85" s="197"/>
      <c r="X85" s="197"/>
      <c r="Y85" s="197"/>
      <c r="Z85" s="197"/>
      <c r="AA85" s="197"/>
      <c r="AB85" s="197"/>
      <c r="AC85" s="197"/>
      <c r="AD85" s="197"/>
      <c r="AE85" s="197"/>
    </row>
    <row r="86" spans="1:31" ht="12.75" outlineLevel="1">
      <c r="A86" s="198"/>
      <c r="B86" s="497"/>
      <c r="C86" s="500" t="s">
        <v>82</v>
      </c>
      <c r="D86" s="754">
        <v>15</v>
      </c>
      <c r="E86" s="519"/>
      <c r="F86" s="494"/>
      <c r="G86" s="495"/>
      <c r="H86" s="495"/>
      <c r="I86" s="495"/>
      <c r="J86" s="496"/>
      <c r="K86" s="666"/>
      <c r="L86" s="666"/>
      <c r="M86" s="666"/>
      <c r="N86" s="666"/>
      <c r="O86" s="667"/>
      <c r="P86" s="668"/>
      <c r="Q86" s="676"/>
      <c r="R86" s="676"/>
      <c r="S86" s="676"/>
      <c r="T86" s="676"/>
      <c r="U86" s="676"/>
      <c r="V86" s="676"/>
      <c r="W86" s="197"/>
      <c r="X86" s="197"/>
      <c r="Y86" s="197"/>
      <c r="Z86" s="197"/>
      <c r="AA86" s="197"/>
      <c r="AB86" s="197"/>
      <c r="AC86" s="197"/>
      <c r="AD86" s="197"/>
      <c r="AE86" s="197"/>
    </row>
    <row r="87" spans="1:31" ht="12.75" outlineLevel="1">
      <c r="A87" s="198"/>
      <c r="B87" s="497"/>
      <c r="C87" s="500" t="s">
        <v>149</v>
      </c>
      <c r="D87" s="754">
        <v>36</v>
      </c>
      <c r="E87" s="519"/>
      <c r="F87" s="491"/>
      <c r="G87" s="492"/>
      <c r="H87" s="492"/>
      <c r="I87" s="492"/>
      <c r="J87" s="493"/>
      <c r="K87" s="664"/>
      <c r="L87" s="664"/>
      <c r="M87" s="664"/>
      <c r="N87" s="664"/>
      <c r="O87" s="664"/>
      <c r="P87" s="665"/>
      <c r="Q87" s="676"/>
      <c r="R87" s="676"/>
      <c r="S87" s="676"/>
      <c r="T87" s="676"/>
      <c r="U87" s="676"/>
      <c r="V87" s="676"/>
      <c r="W87" s="197"/>
      <c r="X87" s="197"/>
      <c r="Y87" s="197"/>
      <c r="Z87" s="197"/>
      <c r="AA87" s="197"/>
      <c r="AB87" s="197"/>
      <c r="AC87" s="197"/>
      <c r="AD87" s="197"/>
      <c r="AE87" s="197"/>
    </row>
    <row r="88" spans="1:31" ht="12.75" outlineLevel="1">
      <c r="A88" s="198"/>
      <c r="B88" s="497"/>
      <c r="C88" s="500" t="s">
        <v>20</v>
      </c>
      <c r="D88" s="754">
        <v>37</v>
      </c>
      <c r="E88" s="519"/>
      <c r="F88" s="494"/>
      <c r="G88" s="495"/>
      <c r="H88" s="495"/>
      <c r="I88" s="495"/>
      <c r="J88" s="496"/>
      <c r="K88" s="666"/>
      <c r="L88" s="666"/>
      <c r="M88" s="666"/>
      <c r="N88" s="666"/>
      <c r="O88" s="667"/>
      <c r="P88" s="668"/>
      <c r="Q88" s="676"/>
      <c r="R88" s="676"/>
      <c r="S88" s="676"/>
      <c r="T88" s="676"/>
      <c r="U88" s="676"/>
      <c r="V88" s="676"/>
      <c r="W88" s="197"/>
      <c r="X88" s="197"/>
      <c r="Y88" s="197"/>
      <c r="Z88" s="197"/>
      <c r="AA88" s="197"/>
      <c r="AB88" s="197"/>
      <c r="AC88" s="197"/>
      <c r="AD88" s="197"/>
      <c r="AE88" s="197"/>
    </row>
    <row r="89" spans="1:31" ht="12.75" outlineLevel="1">
      <c r="A89" s="198"/>
      <c r="B89" s="497"/>
      <c r="C89" s="500" t="s">
        <v>210</v>
      </c>
      <c r="D89" s="754">
        <v>13</v>
      </c>
      <c r="E89" s="519"/>
      <c r="F89" s="491"/>
      <c r="G89" s="492"/>
      <c r="H89" s="492"/>
      <c r="I89" s="492"/>
      <c r="J89" s="493"/>
      <c r="K89" s="664"/>
      <c r="L89" s="664"/>
      <c r="M89" s="664"/>
      <c r="N89" s="664"/>
      <c r="O89" s="664"/>
      <c r="P89" s="665"/>
      <c r="Q89" s="676"/>
      <c r="R89" s="676"/>
      <c r="S89" s="676"/>
      <c r="T89" s="676"/>
      <c r="U89" s="676"/>
      <c r="V89" s="676"/>
      <c r="W89" s="197"/>
      <c r="X89" s="197"/>
      <c r="Y89" s="197"/>
      <c r="Z89" s="197"/>
      <c r="AA89" s="197"/>
      <c r="AB89" s="197"/>
      <c r="AC89" s="197"/>
      <c r="AD89" s="197"/>
      <c r="AE89" s="197"/>
    </row>
    <row r="90" spans="1:31" ht="12.75" outlineLevel="1">
      <c r="A90" s="198"/>
      <c r="B90" s="497"/>
      <c r="C90" s="500"/>
      <c r="D90" s="754"/>
      <c r="E90" s="519"/>
      <c r="F90" s="494"/>
      <c r="G90" s="495"/>
      <c r="H90" s="495"/>
      <c r="I90" s="495"/>
      <c r="J90" s="496"/>
      <c r="K90" s="666"/>
      <c r="L90" s="666"/>
      <c r="M90" s="666"/>
      <c r="N90" s="666"/>
      <c r="O90" s="666"/>
      <c r="P90" s="669"/>
      <c r="Q90" s="676"/>
      <c r="R90" s="676"/>
      <c r="S90" s="676"/>
      <c r="T90" s="676"/>
      <c r="U90" s="676"/>
      <c r="V90" s="676"/>
      <c r="W90" s="197"/>
      <c r="X90" s="197"/>
      <c r="Y90" s="197"/>
      <c r="Z90" s="197"/>
      <c r="AA90" s="197"/>
      <c r="AB90" s="197"/>
      <c r="AC90" s="197"/>
      <c r="AD90" s="197"/>
      <c r="AE90" s="197"/>
    </row>
    <row r="91" spans="1:31" ht="12.75" outlineLevel="1">
      <c r="A91" s="198"/>
      <c r="B91" s="497"/>
      <c r="C91" s="500"/>
      <c r="D91" s="754"/>
      <c r="E91" s="519"/>
      <c r="F91" s="491"/>
      <c r="G91" s="492"/>
      <c r="H91" s="492"/>
      <c r="I91" s="492"/>
      <c r="J91" s="493"/>
      <c r="K91" s="664"/>
      <c r="L91" s="664"/>
      <c r="M91" s="498"/>
      <c r="N91" s="498"/>
      <c r="O91" s="499"/>
      <c r="P91" s="231"/>
      <c r="Q91" s="676"/>
      <c r="R91" s="676"/>
      <c r="S91" s="676"/>
      <c r="T91" s="676"/>
      <c r="U91" s="676"/>
      <c r="V91" s="676"/>
      <c r="W91" s="197"/>
      <c r="X91" s="197"/>
      <c r="Y91" s="197"/>
      <c r="Z91" s="197"/>
      <c r="AA91" s="197"/>
      <c r="AB91" s="197"/>
      <c r="AC91" s="197"/>
      <c r="AD91" s="197"/>
      <c r="AE91" s="197"/>
    </row>
    <row r="92" spans="1:31" ht="12.75" outlineLevel="1">
      <c r="A92" s="198"/>
      <c r="B92" s="497"/>
      <c r="C92" s="500"/>
      <c r="D92" s="754"/>
      <c r="E92" s="519"/>
      <c r="F92" s="494"/>
      <c r="G92" s="495"/>
      <c r="H92" s="495"/>
      <c r="I92" s="495"/>
      <c r="J92" s="496"/>
      <c r="K92" s="666"/>
      <c r="L92" s="666"/>
      <c r="M92" s="666"/>
      <c r="N92" s="666"/>
      <c r="O92" s="666"/>
      <c r="P92" s="669"/>
      <c r="Q92" s="676"/>
      <c r="R92" s="676"/>
      <c r="S92" s="676"/>
      <c r="T92" s="676"/>
      <c r="U92" s="676"/>
      <c r="V92" s="676"/>
      <c r="W92" s="197"/>
      <c r="X92" s="197"/>
      <c r="Y92" s="197"/>
      <c r="Z92" s="197"/>
      <c r="AA92" s="197"/>
      <c r="AB92" s="197"/>
      <c r="AC92" s="197"/>
      <c r="AD92" s="197"/>
      <c r="AE92" s="197"/>
    </row>
    <row r="93" spans="1:31" ht="12.75" outlineLevel="1">
      <c r="A93" s="198"/>
      <c r="B93" s="497"/>
      <c r="C93" s="518"/>
      <c r="D93" s="754"/>
      <c r="E93" s="519"/>
      <c r="F93" s="491"/>
      <c r="G93" s="492"/>
      <c r="H93" s="492"/>
      <c r="I93" s="492"/>
      <c r="J93" s="493"/>
      <c r="K93" s="664"/>
      <c r="L93" s="664"/>
      <c r="M93" s="664"/>
      <c r="N93" s="664"/>
      <c r="O93" s="664"/>
      <c r="P93" s="665"/>
      <c r="Q93" s="676"/>
      <c r="R93" s="676"/>
      <c r="S93" s="676"/>
      <c r="T93" s="676"/>
      <c r="U93" s="676"/>
      <c r="V93" s="676"/>
      <c r="W93" s="197"/>
      <c r="X93" s="197"/>
      <c r="Y93" s="197"/>
      <c r="Z93" s="197"/>
      <c r="AA93" s="197"/>
      <c r="AB93" s="197"/>
      <c r="AC93" s="197"/>
      <c r="AD93" s="197"/>
      <c r="AE93" s="197"/>
    </row>
    <row r="94" spans="1:31" ht="12.75" outlineLevel="1">
      <c r="A94" s="198"/>
      <c r="B94" s="679" t="s">
        <v>211</v>
      </c>
      <c r="C94" s="518"/>
      <c r="D94" s="754"/>
      <c r="E94" s="519"/>
      <c r="F94" s="494"/>
      <c r="G94" s="495"/>
      <c r="H94" s="495"/>
      <c r="I94" s="495"/>
      <c r="J94" s="496"/>
      <c r="K94" s="666"/>
      <c r="L94" s="666"/>
      <c r="M94" s="666"/>
      <c r="N94" s="666"/>
      <c r="O94" s="667"/>
      <c r="P94" s="668"/>
      <c r="Q94" s="676"/>
      <c r="R94" s="676"/>
      <c r="S94" s="676"/>
      <c r="T94" s="676"/>
      <c r="U94" s="676"/>
      <c r="V94" s="676"/>
      <c r="W94" s="197"/>
      <c r="X94" s="197"/>
      <c r="Y94" s="197"/>
      <c r="Z94" s="197"/>
      <c r="AA94" s="197"/>
      <c r="AB94" s="197"/>
      <c r="AC94" s="197"/>
      <c r="AD94" s="197"/>
      <c r="AE94" s="197"/>
    </row>
    <row r="95" spans="1:31" ht="12.75" outlineLevel="1">
      <c r="A95" s="198"/>
      <c r="B95" s="497"/>
      <c r="C95" s="500" t="s">
        <v>89</v>
      </c>
      <c r="D95" s="754">
        <v>35</v>
      </c>
      <c r="E95" s="519"/>
      <c r="F95" s="491"/>
      <c r="G95" s="492"/>
      <c r="H95" s="492"/>
      <c r="I95" s="492"/>
      <c r="J95" s="493"/>
      <c r="K95" s="664"/>
      <c r="L95" s="664"/>
      <c r="M95" s="664"/>
      <c r="N95" s="664"/>
      <c r="O95" s="664"/>
      <c r="P95" s="665"/>
      <c r="Q95" s="676"/>
      <c r="R95" s="676"/>
      <c r="S95" s="676"/>
      <c r="T95" s="676"/>
      <c r="U95" s="676"/>
      <c r="V95" s="676"/>
      <c r="W95" s="197"/>
      <c r="X95" s="197"/>
      <c r="Y95" s="197"/>
      <c r="Z95" s="197"/>
      <c r="AA95" s="197"/>
      <c r="AB95" s="197"/>
      <c r="AC95" s="197"/>
      <c r="AD95" s="197"/>
      <c r="AE95" s="197"/>
    </row>
    <row r="96" spans="1:31" ht="12.75" outlineLevel="1">
      <c r="A96" s="198"/>
      <c r="B96" s="520"/>
      <c r="C96" s="500" t="s">
        <v>26</v>
      </c>
      <c r="D96" s="754">
        <v>26</v>
      </c>
      <c r="E96" s="519"/>
      <c r="F96" s="494"/>
      <c r="G96" s="495"/>
      <c r="H96" s="495"/>
      <c r="I96" s="495"/>
      <c r="J96" s="496"/>
      <c r="K96" s="666"/>
      <c r="L96" s="666"/>
      <c r="M96" s="666"/>
      <c r="N96" s="666"/>
      <c r="O96" s="667"/>
      <c r="P96" s="668"/>
      <c r="Q96" s="676"/>
      <c r="R96" s="676"/>
      <c r="S96" s="676"/>
      <c r="T96" s="676"/>
      <c r="U96" s="676"/>
      <c r="V96" s="676"/>
      <c r="W96" s="197"/>
      <c r="X96" s="197"/>
      <c r="Y96" s="197"/>
      <c r="Z96" s="197"/>
      <c r="AA96" s="197"/>
      <c r="AB96" s="197"/>
      <c r="AC96" s="197"/>
      <c r="AD96" s="197"/>
      <c r="AE96" s="197"/>
    </row>
    <row r="97" spans="1:31" ht="12.75" outlineLevel="1">
      <c r="A97" s="198"/>
      <c r="B97" s="497"/>
      <c r="C97" s="500" t="s">
        <v>27</v>
      </c>
      <c r="D97" s="754">
        <v>36</v>
      </c>
      <c r="E97" s="519"/>
      <c r="F97" s="491"/>
      <c r="G97" s="492"/>
      <c r="H97" s="492"/>
      <c r="I97" s="492"/>
      <c r="J97" s="493"/>
      <c r="K97" s="664"/>
      <c r="L97" s="664"/>
      <c r="M97" s="664"/>
      <c r="N97" s="664"/>
      <c r="O97" s="664"/>
      <c r="P97" s="665"/>
      <c r="Q97" s="676"/>
      <c r="R97" s="676"/>
      <c r="S97" s="676"/>
      <c r="T97" s="676"/>
      <c r="U97" s="676"/>
      <c r="V97" s="676"/>
      <c r="W97" s="197"/>
      <c r="X97" s="197"/>
      <c r="Y97" s="197"/>
      <c r="Z97" s="197"/>
      <c r="AA97" s="197"/>
      <c r="AB97" s="197"/>
      <c r="AC97" s="197"/>
      <c r="AD97" s="197"/>
      <c r="AE97" s="197"/>
    </row>
    <row r="98" spans="1:31" ht="12.75" outlineLevel="1">
      <c r="A98" s="198"/>
      <c r="B98" s="497"/>
      <c r="C98" s="500" t="s">
        <v>28</v>
      </c>
      <c r="D98" s="754">
        <v>36</v>
      </c>
      <c r="E98" s="519"/>
      <c r="F98" s="494"/>
      <c r="G98" s="495"/>
      <c r="H98" s="495"/>
      <c r="I98" s="495"/>
      <c r="J98" s="496"/>
      <c r="K98" s="666"/>
      <c r="L98" s="666"/>
      <c r="M98" s="666"/>
      <c r="N98" s="666"/>
      <c r="O98" s="667"/>
      <c r="P98" s="668"/>
      <c r="Q98" s="676"/>
      <c r="R98" s="676"/>
      <c r="S98" s="676"/>
      <c r="T98" s="676"/>
      <c r="U98" s="676"/>
      <c r="V98" s="676"/>
      <c r="W98" s="197"/>
      <c r="X98" s="197"/>
      <c r="Y98" s="197"/>
      <c r="Z98" s="197"/>
      <c r="AA98" s="197"/>
      <c r="AB98" s="197"/>
      <c r="AC98" s="197"/>
      <c r="AD98" s="197"/>
      <c r="AE98" s="197"/>
    </row>
    <row r="99" spans="1:31" ht="12.75" outlineLevel="1">
      <c r="A99" s="198"/>
      <c r="B99" s="497"/>
      <c r="C99" s="500" t="s">
        <v>29</v>
      </c>
      <c r="D99" s="754">
        <v>36</v>
      </c>
      <c r="E99" s="519"/>
      <c r="F99" s="491"/>
      <c r="G99" s="492"/>
      <c r="H99" s="492"/>
      <c r="I99" s="492"/>
      <c r="J99" s="493"/>
      <c r="K99" s="664"/>
      <c r="L99" s="664"/>
      <c r="M99" s="664"/>
      <c r="N99" s="664"/>
      <c r="O99" s="664"/>
      <c r="P99" s="665"/>
      <c r="Q99" s="676"/>
      <c r="R99" s="676"/>
      <c r="S99" s="676"/>
      <c r="T99" s="676"/>
      <c r="U99" s="676"/>
      <c r="V99" s="676"/>
      <c r="W99" s="197"/>
      <c r="X99" s="197"/>
      <c r="Y99" s="197"/>
      <c r="Z99" s="197"/>
      <c r="AA99" s="197"/>
      <c r="AB99" s="197"/>
      <c r="AC99" s="197"/>
      <c r="AD99" s="197"/>
      <c r="AE99" s="197"/>
    </row>
    <row r="100" spans="1:31" ht="12.75" outlineLevel="1">
      <c r="A100" s="198"/>
      <c r="B100" s="497"/>
      <c r="C100" s="500" t="s">
        <v>30</v>
      </c>
      <c r="D100" s="754">
        <v>12.5</v>
      </c>
      <c r="E100" s="519"/>
      <c r="F100" s="491"/>
      <c r="G100" s="492"/>
      <c r="H100" s="492"/>
      <c r="I100" s="492"/>
      <c r="J100" s="493"/>
      <c r="K100" s="664"/>
      <c r="L100" s="664"/>
      <c r="M100" s="664"/>
      <c r="N100" s="664"/>
      <c r="O100" s="664"/>
      <c r="P100" s="668"/>
      <c r="Q100" s="676"/>
      <c r="R100" s="676"/>
      <c r="S100" s="676"/>
      <c r="T100" s="676"/>
      <c r="U100" s="676"/>
      <c r="V100" s="676"/>
      <c r="W100" s="197"/>
      <c r="X100" s="197"/>
      <c r="Y100" s="197"/>
      <c r="Z100" s="197"/>
      <c r="AA100" s="197"/>
      <c r="AB100" s="197"/>
      <c r="AC100" s="197"/>
      <c r="AD100" s="197"/>
      <c r="AE100" s="197"/>
    </row>
    <row r="101" spans="1:31" ht="12.75" outlineLevel="1">
      <c r="A101" s="198"/>
      <c r="B101" s="497"/>
      <c r="C101" s="500" t="s">
        <v>31</v>
      </c>
      <c r="D101" s="754">
        <v>25</v>
      </c>
      <c r="E101" s="519"/>
      <c r="F101" s="494"/>
      <c r="G101" s="495"/>
      <c r="H101" s="495"/>
      <c r="I101" s="495"/>
      <c r="J101" s="496"/>
      <c r="K101" s="666"/>
      <c r="L101" s="666"/>
      <c r="M101" s="666"/>
      <c r="N101" s="666"/>
      <c r="O101" s="667"/>
      <c r="P101" s="670"/>
      <c r="Q101" s="676"/>
      <c r="R101" s="676"/>
      <c r="S101" s="676"/>
      <c r="T101" s="676"/>
      <c r="U101" s="676"/>
      <c r="V101" s="676"/>
      <c r="W101" s="197"/>
      <c r="X101" s="197"/>
      <c r="Y101" s="197"/>
      <c r="Z101" s="197"/>
      <c r="AA101" s="197"/>
      <c r="AB101" s="197"/>
      <c r="AC101" s="197"/>
      <c r="AD101" s="197"/>
      <c r="AE101" s="197"/>
    </row>
    <row r="102" spans="1:31" ht="12.75" outlineLevel="1">
      <c r="A102" s="198"/>
      <c r="B102" s="497"/>
      <c r="C102" s="500" t="s">
        <v>32</v>
      </c>
      <c r="D102" s="754">
        <v>25</v>
      </c>
      <c r="E102" s="519"/>
      <c r="F102" s="491"/>
      <c r="G102" s="492"/>
      <c r="H102" s="492"/>
      <c r="I102" s="492"/>
      <c r="J102" s="493"/>
      <c r="K102" s="664"/>
      <c r="L102" s="664"/>
      <c r="M102" s="664"/>
      <c r="N102" s="664"/>
      <c r="O102" s="664"/>
      <c r="P102" s="665"/>
      <c r="Q102" s="676"/>
      <c r="R102" s="676"/>
      <c r="S102" s="676"/>
      <c r="T102" s="676"/>
      <c r="U102" s="676"/>
      <c r="V102" s="676"/>
      <c r="W102" s="197"/>
      <c r="X102" s="197"/>
      <c r="Y102" s="197"/>
      <c r="Z102" s="197"/>
      <c r="AA102" s="197"/>
      <c r="AB102" s="197"/>
      <c r="AC102" s="197"/>
      <c r="AD102" s="197"/>
      <c r="AE102" s="197"/>
    </row>
    <row r="103" spans="1:31" ht="12.75" outlineLevel="1">
      <c r="A103" s="198"/>
      <c r="B103" s="497"/>
      <c r="C103" s="500"/>
      <c r="D103" s="754"/>
      <c r="E103" s="519"/>
      <c r="F103" s="494"/>
      <c r="G103" s="495"/>
      <c r="H103" s="495"/>
      <c r="I103" s="495"/>
      <c r="J103" s="496"/>
      <c r="K103" s="666"/>
      <c r="L103" s="666"/>
      <c r="M103" s="666"/>
      <c r="N103" s="666"/>
      <c r="O103" s="667"/>
      <c r="P103" s="668"/>
      <c r="Q103" s="676"/>
      <c r="R103" s="676"/>
      <c r="S103" s="676"/>
      <c r="T103" s="676"/>
      <c r="U103" s="676"/>
      <c r="V103" s="676"/>
      <c r="W103" s="197"/>
      <c r="X103" s="197"/>
      <c r="Y103" s="197"/>
      <c r="Z103" s="197"/>
      <c r="AA103" s="197"/>
      <c r="AB103" s="197"/>
      <c r="AC103" s="197"/>
      <c r="AD103" s="197"/>
      <c r="AE103" s="197"/>
    </row>
    <row r="104" spans="1:31" ht="12.75" outlineLevel="1">
      <c r="A104" s="198"/>
      <c r="B104" s="497"/>
      <c r="C104" s="500"/>
      <c r="D104" s="754"/>
      <c r="E104" s="519"/>
      <c r="F104" s="491"/>
      <c r="G104" s="492"/>
      <c r="H104" s="492"/>
      <c r="I104" s="492"/>
      <c r="J104" s="493"/>
      <c r="K104" s="664"/>
      <c r="L104" s="664"/>
      <c r="M104" s="664"/>
      <c r="N104" s="664"/>
      <c r="O104" s="664"/>
      <c r="P104" s="665"/>
      <c r="Q104" s="676"/>
      <c r="R104" s="676"/>
      <c r="S104" s="676"/>
      <c r="T104" s="676"/>
      <c r="U104" s="676"/>
      <c r="V104" s="676"/>
      <c r="W104" s="197"/>
      <c r="X104" s="197"/>
      <c r="Y104" s="197"/>
      <c r="Z104" s="197"/>
      <c r="AA104" s="197"/>
      <c r="AB104" s="197"/>
      <c r="AC104" s="197"/>
      <c r="AD104" s="197"/>
      <c r="AE104" s="197"/>
    </row>
    <row r="105" spans="1:31" ht="12.75" outlineLevel="1">
      <c r="A105" s="198"/>
      <c r="B105" s="497"/>
      <c r="C105" s="500"/>
      <c r="D105" s="757"/>
      <c r="E105" s="519"/>
      <c r="F105" s="494"/>
      <c r="G105" s="495"/>
      <c r="H105" s="495"/>
      <c r="I105" s="495"/>
      <c r="J105" s="496"/>
      <c r="K105" s="666"/>
      <c r="L105" s="666"/>
      <c r="M105" s="666"/>
      <c r="N105" s="666"/>
      <c r="O105" s="666"/>
      <c r="P105" s="669"/>
      <c r="Q105" s="676"/>
      <c r="R105" s="676"/>
      <c r="S105" s="676"/>
      <c r="T105" s="676"/>
      <c r="U105" s="676"/>
      <c r="V105" s="676"/>
      <c r="W105" s="197"/>
      <c r="X105" s="197"/>
      <c r="Y105" s="197"/>
      <c r="Z105" s="197"/>
      <c r="AA105" s="197"/>
      <c r="AB105" s="197"/>
      <c r="AC105" s="197"/>
      <c r="AD105" s="197"/>
      <c r="AE105" s="197"/>
    </row>
    <row r="106" spans="1:31" ht="12.75" outlineLevel="1">
      <c r="A106" s="198"/>
      <c r="B106" s="497"/>
      <c r="C106" s="500"/>
      <c r="D106" s="757"/>
      <c r="E106" s="519"/>
      <c r="F106" s="491"/>
      <c r="G106" s="492"/>
      <c r="H106" s="492"/>
      <c r="I106" s="492"/>
      <c r="J106" s="493"/>
      <c r="K106" s="664"/>
      <c r="L106" s="664"/>
      <c r="M106" s="498"/>
      <c r="N106" s="498"/>
      <c r="O106" s="499"/>
      <c r="P106" s="231"/>
      <c r="Q106" s="676"/>
      <c r="R106" s="676"/>
      <c r="S106" s="676"/>
      <c r="T106" s="676"/>
      <c r="U106" s="676"/>
      <c r="V106" s="676"/>
      <c r="W106" s="197"/>
      <c r="X106" s="197"/>
      <c r="Y106" s="197"/>
      <c r="Z106" s="197"/>
      <c r="AA106" s="197"/>
      <c r="AB106" s="197"/>
      <c r="AC106" s="197"/>
      <c r="AD106" s="197"/>
      <c r="AE106" s="197"/>
    </row>
    <row r="107" spans="1:31" ht="12.75" outlineLevel="1">
      <c r="A107" s="198"/>
      <c r="B107" s="679" t="s">
        <v>180</v>
      </c>
      <c r="C107" s="500"/>
      <c r="D107" s="754"/>
      <c r="E107" s="519"/>
      <c r="F107" s="494"/>
      <c r="G107" s="495"/>
      <c r="H107" s="495"/>
      <c r="I107" s="495"/>
      <c r="J107" s="496"/>
      <c r="K107" s="666"/>
      <c r="L107" s="666"/>
      <c r="M107" s="666"/>
      <c r="N107" s="666"/>
      <c r="O107" s="666"/>
      <c r="P107" s="669"/>
      <c r="Q107" s="676"/>
      <c r="R107" s="676"/>
      <c r="S107" s="676"/>
      <c r="T107" s="676"/>
      <c r="U107" s="676"/>
      <c r="V107" s="676"/>
      <c r="W107" s="197"/>
      <c r="X107" s="197"/>
      <c r="Y107" s="197"/>
      <c r="Z107" s="197"/>
      <c r="AA107" s="197"/>
      <c r="AB107" s="197"/>
      <c r="AC107" s="197"/>
      <c r="AD107" s="197"/>
      <c r="AE107" s="197"/>
    </row>
    <row r="108" spans="1:31" ht="12.75" outlineLevel="1">
      <c r="A108" s="198"/>
      <c r="B108" s="497"/>
      <c r="C108" s="500" t="s">
        <v>35</v>
      </c>
      <c r="D108" s="754">
        <v>64</v>
      </c>
      <c r="E108" s="519"/>
      <c r="F108" s="491"/>
      <c r="G108" s="492"/>
      <c r="H108" s="492"/>
      <c r="I108" s="492"/>
      <c r="J108" s="493"/>
      <c r="K108" s="664"/>
      <c r="L108" s="664"/>
      <c r="M108" s="664"/>
      <c r="N108" s="664"/>
      <c r="O108" s="664"/>
      <c r="P108" s="665"/>
      <c r="Q108" s="676"/>
      <c r="R108" s="676"/>
      <c r="S108" s="676"/>
      <c r="T108" s="676"/>
      <c r="U108" s="676"/>
      <c r="V108" s="676"/>
      <c r="W108" s="197"/>
      <c r="X108" s="197"/>
      <c r="Y108" s="197"/>
      <c r="Z108" s="197"/>
      <c r="AA108" s="197"/>
      <c r="AB108" s="197"/>
      <c r="AC108" s="197"/>
      <c r="AD108" s="197"/>
      <c r="AE108" s="197"/>
    </row>
    <row r="109" spans="1:31" ht="12.75" outlineLevel="1">
      <c r="A109" s="198"/>
      <c r="B109" s="520"/>
      <c r="C109" s="500" t="s">
        <v>36</v>
      </c>
      <c r="D109" s="754">
        <v>64</v>
      </c>
      <c r="E109" s="519"/>
      <c r="F109" s="494"/>
      <c r="G109" s="495"/>
      <c r="H109" s="495"/>
      <c r="I109" s="495"/>
      <c r="J109" s="496"/>
      <c r="K109" s="666"/>
      <c r="L109" s="666"/>
      <c r="M109" s="666"/>
      <c r="N109" s="666"/>
      <c r="O109" s="667"/>
      <c r="P109" s="668"/>
      <c r="Q109" s="676"/>
      <c r="R109" s="676"/>
      <c r="S109" s="676"/>
      <c r="T109" s="676"/>
      <c r="U109" s="676"/>
      <c r="V109" s="676"/>
      <c r="W109" s="197"/>
      <c r="X109" s="197"/>
      <c r="Y109" s="197"/>
      <c r="Z109" s="197"/>
      <c r="AA109" s="197"/>
      <c r="AB109" s="197"/>
      <c r="AC109" s="197"/>
      <c r="AD109" s="197"/>
      <c r="AE109" s="197"/>
    </row>
    <row r="110" spans="1:31" ht="12.75" outlineLevel="1">
      <c r="A110" s="198"/>
      <c r="B110" s="497"/>
      <c r="C110" s="500"/>
      <c r="D110" s="754"/>
      <c r="E110" s="519"/>
      <c r="F110" s="491"/>
      <c r="G110" s="492"/>
      <c r="H110" s="492"/>
      <c r="I110" s="492"/>
      <c r="J110" s="493"/>
      <c r="K110" s="664"/>
      <c r="L110" s="664"/>
      <c r="M110" s="664"/>
      <c r="N110" s="664"/>
      <c r="O110" s="664"/>
      <c r="P110" s="665"/>
      <c r="Q110" s="676"/>
      <c r="R110" s="676"/>
      <c r="S110" s="676"/>
      <c r="T110" s="676"/>
      <c r="U110" s="676"/>
      <c r="V110" s="676"/>
      <c r="W110" s="197"/>
      <c r="X110" s="197"/>
      <c r="Y110" s="197"/>
      <c r="Z110" s="197"/>
      <c r="AA110" s="197"/>
      <c r="AB110" s="197"/>
      <c r="AC110" s="197"/>
      <c r="AD110" s="197"/>
      <c r="AE110" s="197"/>
    </row>
    <row r="111" spans="1:31" ht="12.75" outlineLevel="1">
      <c r="A111" s="198"/>
      <c r="B111" s="497"/>
      <c r="C111" s="500"/>
      <c r="D111" s="754"/>
      <c r="E111" s="519"/>
      <c r="F111" s="494"/>
      <c r="G111" s="495"/>
      <c r="H111" s="495"/>
      <c r="I111" s="495"/>
      <c r="J111" s="496"/>
      <c r="K111" s="666"/>
      <c r="L111" s="666"/>
      <c r="M111" s="666"/>
      <c r="N111" s="666"/>
      <c r="O111" s="667"/>
      <c r="P111" s="668"/>
      <c r="Q111" s="676"/>
      <c r="R111" s="676"/>
      <c r="S111" s="676"/>
      <c r="T111" s="676"/>
      <c r="U111" s="676"/>
      <c r="V111" s="676"/>
      <c r="W111" s="197"/>
      <c r="X111" s="197"/>
      <c r="Y111" s="197"/>
      <c r="Z111" s="197"/>
      <c r="AA111" s="197"/>
      <c r="AB111" s="197"/>
      <c r="AC111" s="197"/>
      <c r="AD111" s="197"/>
      <c r="AE111" s="197"/>
    </row>
    <row r="112" spans="1:31" ht="12.75" outlineLevel="1">
      <c r="A112" s="198"/>
      <c r="B112" s="497"/>
      <c r="C112" s="500"/>
      <c r="D112" s="754"/>
      <c r="E112" s="519"/>
      <c r="F112" s="491"/>
      <c r="G112" s="492"/>
      <c r="H112" s="492"/>
      <c r="I112" s="492"/>
      <c r="J112" s="493"/>
      <c r="K112" s="664"/>
      <c r="L112" s="664"/>
      <c r="M112" s="664"/>
      <c r="N112" s="664"/>
      <c r="O112" s="664"/>
      <c r="P112" s="665"/>
      <c r="Q112" s="676"/>
      <c r="R112" s="676"/>
      <c r="S112" s="676"/>
      <c r="T112" s="676"/>
      <c r="U112" s="676"/>
      <c r="V112" s="676"/>
      <c r="W112" s="197"/>
      <c r="X112" s="197"/>
      <c r="Y112" s="197"/>
      <c r="Z112" s="197"/>
      <c r="AA112" s="197"/>
      <c r="AB112" s="197"/>
      <c r="AC112" s="197"/>
      <c r="AD112" s="197"/>
      <c r="AE112" s="197"/>
    </row>
    <row r="113" spans="1:31" ht="12.75" outlineLevel="1">
      <c r="A113" s="198"/>
      <c r="B113" s="679" t="s">
        <v>212</v>
      </c>
      <c r="C113" s="518"/>
      <c r="D113" s="754"/>
      <c r="E113" s="519"/>
      <c r="F113" s="494"/>
      <c r="G113" s="495"/>
      <c r="H113" s="495"/>
      <c r="I113" s="495"/>
      <c r="J113" s="496"/>
      <c r="K113" s="666"/>
      <c r="L113" s="666"/>
      <c r="M113" s="666"/>
      <c r="N113" s="666"/>
      <c r="O113" s="667"/>
      <c r="P113" s="668"/>
      <c r="Q113" s="676"/>
      <c r="R113" s="676"/>
      <c r="S113" s="676"/>
      <c r="T113" s="676"/>
      <c r="U113" s="676"/>
      <c r="V113" s="676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31" ht="12.75" outlineLevel="1">
      <c r="A114" s="198"/>
      <c r="B114" s="497"/>
      <c r="C114" s="521"/>
      <c r="D114" s="754"/>
      <c r="E114" s="519"/>
      <c r="F114" s="491"/>
      <c r="G114" s="492"/>
      <c r="H114" s="492"/>
      <c r="I114" s="492"/>
      <c r="J114" s="493"/>
      <c r="K114" s="664"/>
      <c r="L114" s="664"/>
      <c r="M114" s="664"/>
      <c r="N114" s="664"/>
      <c r="O114" s="664"/>
      <c r="P114" s="665"/>
      <c r="Q114" s="676"/>
      <c r="R114" s="676"/>
      <c r="S114" s="676"/>
      <c r="T114" s="676"/>
      <c r="U114" s="676"/>
      <c r="V114" s="676"/>
      <c r="W114" s="197"/>
      <c r="X114" s="197"/>
      <c r="Y114" s="197"/>
      <c r="Z114" s="197"/>
      <c r="AA114" s="197"/>
      <c r="AB114" s="197"/>
      <c r="AC114" s="197"/>
      <c r="AD114" s="197"/>
      <c r="AE114" s="197"/>
    </row>
    <row r="115" spans="1:31" ht="12.75" outlineLevel="1">
      <c r="A115" s="198"/>
      <c r="B115" s="497"/>
      <c r="C115" s="500" t="s">
        <v>178</v>
      </c>
      <c r="D115" s="754">
        <v>6</v>
      </c>
      <c r="E115" s="519">
        <v>1</v>
      </c>
      <c r="F115" s="491"/>
      <c r="G115" s="492"/>
      <c r="H115" s="492"/>
      <c r="I115" s="492"/>
      <c r="J115" s="493"/>
      <c r="K115" s="664"/>
      <c r="L115" s="664"/>
      <c r="M115" s="664"/>
      <c r="N115" s="664"/>
      <c r="O115" s="664"/>
      <c r="P115" s="668"/>
      <c r="Q115" s="676"/>
      <c r="R115" s="676"/>
      <c r="S115" s="676"/>
      <c r="T115" s="676"/>
      <c r="U115" s="676"/>
      <c r="V115" s="676"/>
      <c r="W115" s="197"/>
      <c r="X115" s="197"/>
      <c r="Y115" s="197"/>
      <c r="Z115" s="197"/>
      <c r="AA115" s="197"/>
      <c r="AB115" s="197"/>
      <c r="AC115" s="197"/>
      <c r="AD115" s="197"/>
      <c r="AE115" s="197"/>
    </row>
    <row r="116" spans="1:31" ht="12.75" outlineLevel="1">
      <c r="A116" s="198"/>
      <c r="B116" s="497"/>
      <c r="C116" s="500" t="s">
        <v>179</v>
      </c>
      <c r="D116" s="754">
        <v>10</v>
      </c>
      <c r="E116" s="519">
        <v>1</v>
      </c>
      <c r="F116" s="491"/>
      <c r="G116" s="492"/>
      <c r="H116" s="492"/>
      <c r="I116" s="492"/>
      <c r="J116" s="493"/>
      <c r="K116" s="664"/>
      <c r="L116" s="664"/>
      <c r="M116" s="664"/>
      <c r="N116" s="664"/>
      <c r="O116" s="664"/>
      <c r="P116" s="665"/>
      <c r="Q116" s="676"/>
      <c r="R116" s="676"/>
      <c r="S116" s="676"/>
      <c r="T116" s="676"/>
      <c r="U116" s="676"/>
      <c r="V116" s="676"/>
      <c r="W116" s="197"/>
      <c r="X116" s="197"/>
      <c r="Y116" s="197"/>
      <c r="Z116" s="197"/>
      <c r="AA116" s="197"/>
      <c r="AB116" s="197"/>
      <c r="AC116" s="197"/>
      <c r="AD116" s="197"/>
      <c r="AE116" s="197"/>
    </row>
    <row r="117" spans="1:31" ht="12.75" outlineLevel="1">
      <c r="A117" s="198"/>
      <c r="B117" s="497"/>
      <c r="C117" s="500" t="s">
        <v>98</v>
      </c>
      <c r="D117" s="754">
        <v>30</v>
      </c>
      <c r="E117" s="519">
        <v>1</v>
      </c>
      <c r="F117" s="491"/>
      <c r="G117" s="492"/>
      <c r="H117" s="492"/>
      <c r="I117" s="492"/>
      <c r="J117" s="493"/>
      <c r="K117" s="664"/>
      <c r="L117" s="664"/>
      <c r="M117" s="664"/>
      <c r="N117" s="664"/>
      <c r="O117" s="664"/>
      <c r="P117" s="665"/>
      <c r="Q117" s="676"/>
      <c r="R117" s="676"/>
      <c r="S117" s="676"/>
      <c r="T117" s="676"/>
      <c r="U117" s="676"/>
      <c r="V117" s="676"/>
      <c r="W117" s="197"/>
      <c r="X117" s="197"/>
      <c r="Y117" s="197"/>
      <c r="Z117" s="197"/>
      <c r="AA117" s="197"/>
      <c r="AB117" s="197"/>
      <c r="AC117" s="197"/>
      <c r="AD117" s="197"/>
      <c r="AE117" s="197"/>
    </row>
    <row r="118" spans="1:31" ht="12.75">
      <c r="A118" s="198"/>
      <c r="B118" s="522"/>
      <c r="C118" s="523" t="s">
        <v>150</v>
      </c>
      <c r="D118" s="524"/>
      <c r="E118" s="525" t="s">
        <v>10</v>
      </c>
      <c r="F118" s="526" t="s">
        <v>11</v>
      </c>
      <c r="G118" s="526" t="s">
        <v>12</v>
      </c>
      <c r="H118" s="526" t="s">
        <v>93</v>
      </c>
      <c r="I118" s="526" t="s">
        <v>96</v>
      </c>
      <c r="J118" s="527" t="s">
        <v>47</v>
      </c>
      <c r="K118" s="680"/>
      <c r="L118" s="36"/>
      <c r="M118" s="36"/>
      <c r="N118" s="36"/>
      <c r="O118" s="36"/>
      <c r="P118" s="278"/>
      <c r="Q118" s="676"/>
      <c r="R118" s="676"/>
      <c r="S118" s="676"/>
      <c r="T118" s="676"/>
      <c r="U118" s="676"/>
      <c r="V118" s="676"/>
      <c r="W118" s="197"/>
      <c r="X118" s="197"/>
      <c r="Y118" s="197"/>
      <c r="Z118" s="197"/>
      <c r="AA118" s="197"/>
      <c r="AB118" s="197"/>
      <c r="AC118" s="197"/>
      <c r="AD118" s="197"/>
      <c r="AE118" s="197"/>
    </row>
    <row r="119" spans="1:31" ht="12.75">
      <c r="A119" s="198"/>
      <c r="B119" s="512" t="s">
        <v>205</v>
      </c>
      <c r="C119" s="486"/>
      <c r="D119" s="528"/>
      <c r="E119" s="529" t="s">
        <v>10</v>
      </c>
      <c r="F119" s="529" t="s">
        <v>11</v>
      </c>
      <c r="G119" s="529" t="s">
        <v>12</v>
      </c>
      <c r="H119" s="529" t="s">
        <v>93</v>
      </c>
      <c r="I119" s="529" t="s">
        <v>96</v>
      </c>
      <c r="J119" s="530"/>
      <c r="K119" s="36"/>
      <c r="L119" s="36"/>
      <c r="M119" s="36"/>
      <c r="N119" s="36"/>
      <c r="O119" s="36"/>
      <c r="P119" s="278"/>
      <c r="Q119" s="676"/>
      <c r="R119" s="676"/>
      <c r="S119" s="676"/>
      <c r="T119" s="676"/>
      <c r="U119" s="676"/>
      <c r="V119" s="676"/>
      <c r="W119" s="197"/>
      <c r="X119" s="197"/>
      <c r="Y119" s="197"/>
      <c r="Z119" s="197"/>
      <c r="AA119" s="197"/>
      <c r="AB119" s="197"/>
      <c r="AC119" s="197"/>
      <c r="AD119" s="197"/>
      <c r="AE119" s="197"/>
    </row>
    <row r="120" spans="1:31" ht="12.75" hidden="1" outlineLevel="1">
      <c r="A120" s="198"/>
      <c r="B120" s="662" t="s">
        <v>189</v>
      </c>
      <c r="C120" s="672"/>
      <c r="D120" s="681"/>
      <c r="E120" s="682"/>
      <c r="F120" s="683"/>
      <c r="G120" s="684"/>
      <c r="H120" s="685"/>
      <c r="I120" s="686"/>
      <c r="J120" s="531"/>
      <c r="K120" s="36"/>
      <c r="L120" s="36"/>
      <c r="M120" s="36"/>
      <c r="N120" s="36"/>
      <c r="O120" s="36"/>
      <c r="P120" s="278"/>
      <c r="Q120" s="676"/>
      <c r="R120" s="676"/>
      <c r="S120" s="676"/>
      <c r="T120" s="676"/>
      <c r="U120" s="676"/>
      <c r="V120" s="676"/>
      <c r="W120" s="197"/>
      <c r="X120" s="197"/>
      <c r="Y120" s="197"/>
      <c r="Z120" s="197"/>
      <c r="AA120" s="197"/>
      <c r="AB120" s="197"/>
      <c r="AC120" s="197"/>
      <c r="AD120" s="197"/>
      <c r="AE120" s="197"/>
    </row>
    <row r="121" spans="1:31" ht="12.75" outlineLevel="1">
      <c r="A121" s="198"/>
      <c r="B121" s="687"/>
      <c r="C121" s="688" t="s">
        <v>14</v>
      </c>
      <c r="D121" s="689"/>
      <c r="E121" s="690">
        <v>3.5</v>
      </c>
      <c r="F121" s="683">
        <v>2.7</v>
      </c>
      <c r="G121" s="684">
        <v>4.5</v>
      </c>
      <c r="H121" s="685">
        <v>0.85</v>
      </c>
      <c r="I121" s="686">
        <v>2.7</v>
      </c>
      <c r="J121" s="531"/>
      <c r="K121" s="36"/>
      <c r="L121" s="36"/>
      <c r="M121" s="36"/>
      <c r="N121" s="36"/>
      <c r="O121" s="36"/>
      <c r="P121" s="278"/>
      <c r="Q121" s="676"/>
      <c r="R121" s="676"/>
      <c r="S121" s="676"/>
      <c r="T121" s="676"/>
      <c r="U121" s="676"/>
      <c r="V121" s="676"/>
      <c r="W121" s="197"/>
      <c r="X121" s="197"/>
      <c r="Y121" s="197"/>
      <c r="Z121" s="197"/>
      <c r="AA121" s="197"/>
      <c r="AB121" s="197"/>
      <c r="AC121" s="197"/>
      <c r="AD121" s="197"/>
      <c r="AE121" s="197"/>
    </row>
    <row r="122" spans="1:31" ht="12.75" outlineLevel="1">
      <c r="A122" s="198"/>
      <c r="B122" s="687"/>
      <c r="C122" s="688" t="s">
        <v>15</v>
      </c>
      <c r="D122" s="689"/>
      <c r="E122" s="690">
        <v>3.5</v>
      </c>
      <c r="F122" s="683">
        <v>2.4</v>
      </c>
      <c r="G122" s="684">
        <v>5</v>
      </c>
      <c r="H122" s="685">
        <v>0.7</v>
      </c>
      <c r="I122" s="686">
        <v>2.5</v>
      </c>
      <c r="J122" s="531"/>
      <c r="K122" s="36"/>
      <c r="L122" s="36"/>
      <c r="M122" s="36"/>
      <c r="N122" s="36"/>
      <c r="O122" s="36"/>
      <c r="P122" s="278"/>
      <c r="Q122" s="676"/>
      <c r="R122" s="676"/>
      <c r="S122" s="676"/>
      <c r="T122" s="676"/>
      <c r="U122" s="676"/>
      <c r="V122" s="676"/>
      <c r="W122" s="197"/>
      <c r="X122" s="197"/>
      <c r="Y122" s="197"/>
      <c r="Z122" s="197"/>
      <c r="AA122" s="197"/>
      <c r="AB122" s="197"/>
      <c r="AC122" s="197"/>
      <c r="AD122" s="197"/>
      <c r="AE122" s="197"/>
    </row>
    <row r="123" spans="1:31" ht="12.75" outlineLevel="1">
      <c r="A123" s="198"/>
      <c r="B123" s="687"/>
      <c r="C123" s="688" t="s">
        <v>13</v>
      </c>
      <c r="D123" s="689"/>
      <c r="E123" s="690">
        <v>4</v>
      </c>
      <c r="F123" s="683">
        <v>3.5</v>
      </c>
      <c r="G123" s="684">
        <v>3</v>
      </c>
      <c r="H123" s="685">
        <v>1.2</v>
      </c>
      <c r="I123" s="686">
        <v>3.7</v>
      </c>
      <c r="J123" s="531"/>
      <c r="K123" s="36"/>
      <c r="L123" s="36"/>
      <c r="M123" s="36"/>
      <c r="N123" s="36"/>
      <c r="O123" s="36"/>
      <c r="P123" s="278"/>
      <c r="Q123" s="676"/>
      <c r="R123" s="676"/>
      <c r="S123" s="676"/>
      <c r="T123" s="676"/>
      <c r="U123" s="676"/>
      <c r="V123" s="676"/>
      <c r="W123" s="197"/>
      <c r="X123" s="197"/>
      <c r="Y123" s="197"/>
      <c r="Z123" s="197"/>
      <c r="AA123" s="197"/>
      <c r="AB123" s="197"/>
      <c r="AC123" s="197"/>
      <c r="AD123" s="197"/>
      <c r="AE123" s="197"/>
    </row>
    <row r="124" spans="1:31" ht="12.75" outlineLevel="1">
      <c r="A124" s="198"/>
      <c r="B124" s="687"/>
      <c r="C124" s="688" t="s">
        <v>16</v>
      </c>
      <c r="D124" s="689"/>
      <c r="E124" s="690">
        <v>2.5</v>
      </c>
      <c r="F124" s="683">
        <v>2</v>
      </c>
      <c r="G124" s="684">
        <v>3.1</v>
      </c>
      <c r="H124" s="685">
        <v>0.55</v>
      </c>
      <c r="I124" s="686">
        <v>2</v>
      </c>
      <c r="J124" s="531"/>
      <c r="K124" s="36"/>
      <c r="L124" s="36"/>
      <c r="M124" s="36"/>
      <c r="N124" s="36"/>
      <c r="O124" s="36"/>
      <c r="P124" s="278"/>
      <c r="Q124" s="676"/>
      <c r="R124" s="676"/>
      <c r="S124" s="676"/>
      <c r="T124" s="676"/>
      <c r="U124" s="676"/>
      <c r="V124" s="676"/>
      <c r="W124" s="197"/>
      <c r="X124" s="197"/>
      <c r="Y124" s="197"/>
      <c r="Z124" s="197"/>
      <c r="AA124" s="197"/>
      <c r="AB124" s="197"/>
      <c r="AC124" s="197"/>
      <c r="AD124" s="197"/>
      <c r="AE124" s="197"/>
    </row>
    <row r="125" spans="1:31" ht="12.75" outlineLevel="1">
      <c r="A125" s="198"/>
      <c r="B125" s="687"/>
      <c r="C125" s="688" t="s">
        <v>17</v>
      </c>
      <c r="D125" s="689"/>
      <c r="E125" s="690">
        <v>3.7</v>
      </c>
      <c r="F125" s="683">
        <v>2.8</v>
      </c>
      <c r="G125" s="684">
        <v>3.65</v>
      </c>
      <c r="H125" s="685">
        <v>0.9</v>
      </c>
      <c r="I125" s="686">
        <v>2.95</v>
      </c>
      <c r="J125" s="531"/>
      <c r="K125" s="36"/>
      <c r="L125" s="36"/>
      <c r="M125" s="36"/>
      <c r="N125" s="36"/>
      <c r="O125" s="36"/>
      <c r="P125" s="278"/>
      <c r="Q125" s="676"/>
      <c r="R125" s="676"/>
      <c r="S125" s="676"/>
      <c r="T125" s="676"/>
      <c r="U125" s="676"/>
      <c r="V125" s="676"/>
      <c r="W125" s="197"/>
      <c r="X125" s="197"/>
      <c r="Y125" s="197"/>
      <c r="Z125" s="197"/>
      <c r="AA125" s="197"/>
      <c r="AB125" s="197"/>
      <c r="AC125" s="197"/>
      <c r="AD125" s="197"/>
      <c r="AE125" s="197"/>
    </row>
    <row r="126" spans="1:31" ht="12.75" outlineLevel="1">
      <c r="A126" s="198"/>
      <c r="B126" s="687"/>
      <c r="C126" s="688" t="s">
        <v>18</v>
      </c>
      <c r="D126" s="689"/>
      <c r="E126" s="690">
        <v>2.7</v>
      </c>
      <c r="F126" s="683">
        <v>3.5</v>
      </c>
      <c r="G126" s="684">
        <v>4</v>
      </c>
      <c r="H126" s="685">
        <v>0.6</v>
      </c>
      <c r="I126" s="686">
        <v>1</v>
      </c>
      <c r="J126" s="531"/>
      <c r="K126" s="36"/>
      <c r="L126" s="36"/>
      <c r="M126" s="36"/>
      <c r="N126" s="36"/>
      <c r="O126" s="36"/>
      <c r="P126" s="278"/>
      <c r="Q126" s="676"/>
      <c r="R126" s="676"/>
      <c r="S126" s="676"/>
      <c r="T126" s="676"/>
      <c r="U126" s="676"/>
      <c r="V126" s="676"/>
      <c r="W126" s="197"/>
      <c r="X126" s="197"/>
      <c r="Y126" s="197"/>
      <c r="Z126" s="197"/>
      <c r="AA126" s="197"/>
      <c r="AB126" s="197"/>
      <c r="AC126" s="197"/>
      <c r="AD126" s="197"/>
      <c r="AE126" s="197"/>
    </row>
    <row r="127" spans="1:31" ht="12.75" outlineLevel="1">
      <c r="A127" s="198"/>
      <c r="B127" s="687"/>
      <c r="C127" s="688" t="s">
        <v>19</v>
      </c>
      <c r="D127" s="689"/>
      <c r="E127" s="690">
        <v>2.7</v>
      </c>
      <c r="F127" s="683">
        <v>3.5</v>
      </c>
      <c r="G127" s="684">
        <v>6</v>
      </c>
      <c r="H127" s="685">
        <v>0.6</v>
      </c>
      <c r="I127" s="686">
        <v>1</v>
      </c>
      <c r="J127" s="531"/>
      <c r="K127" s="36"/>
      <c r="L127" s="36"/>
      <c r="M127" s="36"/>
      <c r="N127" s="36"/>
      <c r="O127" s="36"/>
      <c r="P127" s="278"/>
      <c r="Q127" s="676"/>
      <c r="R127" s="676"/>
      <c r="S127" s="676"/>
      <c r="T127" s="676"/>
      <c r="U127" s="676"/>
      <c r="V127" s="676"/>
      <c r="W127" s="197"/>
      <c r="X127" s="197"/>
      <c r="Y127" s="197"/>
      <c r="Z127" s="197"/>
      <c r="AA127" s="197"/>
      <c r="AB127" s="197"/>
      <c r="AC127" s="197"/>
      <c r="AD127" s="197"/>
      <c r="AE127" s="197"/>
    </row>
    <row r="128" spans="1:31" ht="12.75" outlineLevel="1">
      <c r="A128" s="198"/>
      <c r="B128" s="687"/>
      <c r="C128" s="688" t="s">
        <v>151</v>
      </c>
      <c r="D128" s="689"/>
      <c r="E128" s="690">
        <v>2</v>
      </c>
      <c r="F128" s="683">
        <v>2.1</v>
      </c>
      <c r="G128" s="684">
        <v>4</v>
      </c>
      <c r="H128" s="685">
        <v>0.02</v>
      </c>
      <c r="I128" s="686">
        <v>5</v>
      </c>
      <c r="J128" s="531"/>
      <c r="K128" s="36"/>
      <c r="L128" s="36"/>
      <c r="M128" s="36"/>
      <c r="N128" s="36"/>
      <c r="O128" s="36"/>
      <c r="P128" s="278"/>
      <c r="Q128" s="676"/>
      <c r="R128" s="676"/>
      <c r="S128" s="676"/>
      <c r="T128" s="676"/>
      <c r="U128" s="676"/>
      <c r="V128" s="676"/>
      <c r="W128" s="197"/>
      <c r="X128" s="197"/>
      <c r="Y128" s="197"/>
      <c r="Z128" s="197"/>
      <c r="AA128" s="197"/>
      <c r="AB128" s="197"/>
      <c r="AC128" s="197"/>
      <c r="AD128" s="197"/>
      <c r="AE128" s="197"/>
    </row>
    <row r="129" spans="1:31" ht="12.75" outlineLevel="1">
      <c r="A129" s="198"/>
      <c r="B129" s="687"/>
      <c r="C129" s="688"/>
      <c r="D129" s="689"/>
      <c r="E129" s="690"/>
      <c r="F129" s="683"/>
      <c r="G129" s="684"/>
      <c r="H129" s="685"/>
      <c r="I129" s="686"/>
      <c r="J129" s="531"/>
      <c r="K129" s="36"/>
      <c r="L129" s="36"/>
      <c r="M129" s="36"/>
      <c r="N129" s="36"/>
      <c r="O129" s="36"/>
      <c r="P129" s="278"/>
      <c r="Q129" s="676"/>
      <c r="R129" s="676"/>
      <c r="S129" s="676"/>
      <c r="T129" s="676"/>
      <c r="U129" s="676"/>
      <c r="V129" s="676"/>
      <c r="W129" s="197"/>
      <c r="X129" s="197"/>
      <c r="Y129" s="197"/>
      <c r="Z129" s="197"/>
      <c r="AA129" s="197"/>
      <c r="AB129" s="197"/>
      <c r="AC129" s="197"/>
      <c r="AD129" s="197"/>
      <c r="AE129" s="197"/>
    </row>
    <row r="130" spans="1:31" ht="12.75" outlineLevel="1">
      <c r="A130" s="198"/>
      <c r="B130" s="687"/>
      <c r="C130" s="688"/>
      <c r="D130" s="689"/>
      <c r="E130" s="690"/>
      <c r="F130" s="683"/>
      <c r="G130" s="684"/>
      <c r="H130" s="685"/>
      <c r="I130" s="686"/>
      <c r="J130" s="531"/>
      <c r="K130" s="36"/>
      <c r="L130" s="36"/>
      <c r="M130" s="36"/>
      <c r="N130" s="36"/>
      <c r="O130" s="36"/>
      <c r="P130" s="278"/>
      <c r="Q130" s="676"/>
      <c r="R130" s="676"/>
      <c r="S130" s="676"/>
      <c r="T130" s="676"/>
      <c r="U130" s="676"/>
      <c r="V130" s="676"/>
      <c r="W130" s="197"/>
      <c r="X130" s="197"/>
      <c r="Y130" s="197"/>
      <c r="Z130" s="197"/>
      <c r="AA130" s="197"/>
      <c r="AB130" s="197"/>
      <c r="AC130" s="197"/>
      <c r="AD130" s="197"/>
      <c r="AE130" s="197"/>
    </row>
    <row r="131" spans="1:31" ht="12.75" outlineLevel="1">
      <c r="A131" s="198"/>
      <c r="B131" s="687"/>
      <c r="C131" s="688"/>
      <c r="D131" s="689"/>
      <c r="E131" s="690"/>
      <c r="F131" s="683"/>
      <c r="G131" s="684"/>
      <c r="H131" s="685"/>
      <c r="I131" s="686"/>
      <c r="J131" s="531"/>
      <c r="K131" s="36"/>
      <c r="L131" s="36"/>
      <c r="M131" s="36"/>
      <c r="N131" s="36"/>
      <c r="O131" s="36"/>
      <c r="P131" s="278"/>
      <c r="Q131" s="676"/>
      <c r="R131" s="676"/>
      <c r="S131" s="676"/>
      <c r="T131" s="676"/>
      <c r="U131" s="676"/>
      <c r="V131" s="676"/>
      <c r="W131" s="197"/>
      <c r="X131" s="197"/>
      <c r="Y131" s="197"/>
      <c r="Z131" s="197"/>
      <c r="AA131" s="197"/>
      <c r="AB131" s="197"/>
      <c r="AC131" s="197"/>
      <c r="AD131" s="197"/>
      <c r="AE131" s="197"/>
    </row>
    <row r="132" spans="1:31" ht="12.75" outlineLevel="1">
      <c r="A132" s="198"/>
      <c r="B132" s="687"/>
      <c r="C132" s="688" t="s">
        <v>206</v>
      </c>
      <c r="D132" s="689"/>
      <c r="E132" s="690"/>
      <c r="F132" s="683"/>
      <c r="G132" s="684"/>
      <c r="H132" s="685"/>
      <c r="I132" s="686"/>
      <c r="J132" s="531"/>
      <c r="K132" s="36"/>
      <c r="L132" s="36"/>
      <c r="M132" s="36"/>
      <c r="N132" s="36"/>
      <c r="O132" s="36"/>
      <c r="P132" s="278"/>
      <c r="Q132" s="676"/>
      <c r="R132" s="676"/>
      <c r="S132" s="676"/>
      <c r="T132" s="676"/>
      <c r="U132" s="676"/>
      <c r="V132" s="676"/>
      <c r="W132" s="197"/>
      <c r="X132" s="197"/>
      <c r="Y132" s="197"/>
      <c r="Z132" s="197"/>
      <c r="AA132" s="197"/>
      <c r="AB132" s="197"/>
      <c r="AC132" s="197"/>
      <c r="AD132" s="197"/>
      <c r="AE132" s="197"/>
    </row>
    <row r="133" spans="1:31" ht="12.75">
      <c r="A133" s="198"/>
      <c r="B133" s="532" t="s">
        <v>207</v>
      </c>
      <c r="C133" s="488"/>
      <c r="D133" s="691" t="s">
        <v>176</v>
      </c>
      <c r="E133" s="533" t="s">
        <v>10</v>
      </c>
      <c r="F133" s="533" t="s">
        <v>11</v>
      </c>
      <c r="G133" s="533" t="s">
        <v>12</v>
      </c>
      <c r="H133" s="533" t="s">
        <v>93</v>
      </c>
      <c r="I133" s="533" t="s">
        <v>96</v>
      </c>
      <c r="J133" s="533" t="s">
        <v>47</v>
      </c>
      <c r="K133" s="692"/>
      <c r="L133" s="692"/>
      <c r="M133" s="692"/>
      <c r="N133" s="692"/>
      <c r="O133" s="692"/>
      <c r="P133" s="693"/>
      <c r="Q133" s="694"/>
      <c r="R133" s="694"/>
      <c r="S133" s="694"/>
      <c r="T133" s="694"/>
      <c r="U133" s="694"/>
      <c r="V133" s="694"/>
      <c r="W133" s="197"/>
      <c r="X133" s="197"/>
      <c r="Y133" s="197"/>
      <c r="Z133" s="197"/>
      <c r="AA133" s="197"/>
      <c r="AB133" s="197"/>
      <c r="AC133" s="197"/>
      <c r="AD133" s="197"/>
      <c r="AE133" s="197"/>
    </row>
    <row r="134" spans="1:31" ht="12.75" hidden="1" outlineLevel="1">
      <c r="A134" s="198"/>
      <c r="B134" s="658" t="s">
        <v>189</v>
      </c>
      <c r="C134" s="500"/>
      <c r="D134" s="695"/>
      <c r="E134" s="534"/>
      <c r="F134" s="534"/>
      <c r="G134" s="534"/>
      <c r="H134" s="534"/>
      <c r="I134" s="534"/>
      <c r="J134" s="534"/>
      <c r="K134" s="667"/>
      <c r="L134" s="667"/>
      <c r="M134" s="667"/>
      <c r="N134" s="667"/>
      <c r="O134" s="667"/>
      <c r="P134" s="668"/>
      <c r="Q134" s="676"/>
      <c r="R134" s="676"/>
      <c r="S134" s="676"/>
      <c r="T134" s="676"/>
      <c r="U134" s="676"/>
      <c r="V134" s="676"/>
      <c r="W134" s="197"/>
      <c r="X134" s="197"/>
      <c r="Y134" s="197"/>
      <c r="Z134" s="197"/>
      <c r="AA134" s="197"/>
      <c r="AB134" s="197"/>
      <c r="AC134" s="197"/>
      <c r="AD134" s="197"/>
      <c r="AE134" s="197"/>
    </row>
    <row r="135" spans="1:31" ht="12.75" outlineLevel="1">
      <c r="A135" s="198"/>
      <c r="B135" s="497"/>
      <c r="C135" s="500" t="s">
        <v>140</v>
      </c>
      <c r="D135" s="758">
        <v>3</v>
      </c>
      <c r="E135" s="534"/>
      <c r="F135" s="534"/>
      <c r="G135" s="534"/>
      <c r="H135" s="534">
        <v>3</v>
      </c>
      <c r="I135" s="534">
        <v>50</v>
      </c>
      <c r="J135" s="534"/>
      <c r="K135" s="667"/>
      <c r="L135" s="667"/>
      <c r="M135" s="667"/>
      <c r="N135" s="667"/>
      <c r="O135" s="667"/>
      <c r="P135" s="668"/>
      <c r="Q135" s="676"/>
      <c r="R135" s="676"/>
      <c r="S135" s="676"/>
      <c r="T135" s="676"/>
      <c r="U135" s="676"/>
      <c r="V135" s="676"/>
      <c r="W135" s="197"/>
      <c r="X135" s="197"/>
      <c r="Y135" s="197"/>
      <c r="Z135" s="197"/>
      <c r="AA135" s="197"/>
      <c r="AB135" s="197"/>
      <c r="AC135" s="197"/>
      <c r="AD135" s="197"/>
      <c r="AE135" s="197"/>
    </row>
    <row r="136" spans="1:31" ht="12.75" outlineLevel="1">
      <c r="A136" s="198"/>
      <c r="B136" s="497"/>
      <c r="C136" s="500" t="s">
        <v>33</v>
      </c>
      <c r="D136" s="758">
        <v>25</v>
      </c>
      <c r="E136" s="534">
        <v>18</v>
      </c>
      <c r="F136" s="534">
        <v>46</v>
      </c>
      <c r="G136" s="534"/>
      <c r="H136" s="534"/>
      <c r="I136" s="534"/>
      <c r="J136" s="534"/>
      <c r="K136" s="667"/>
      <c r="L136" s="667"/>
      <c r="M136" s="667"/>
      <c r="N136" s="667"/>
      <c r="O136" s="667"/>
      <c r="P136" s="668"/>
      <c r="Q136" s="676"/>
      <c r="R136" s="676"/>
      <c r="S136" s="676"/>
      <c r="T136" s="676"/>
      <c r="U136" s="676"/>
      <c r="V136" s="676"/>
      <c r="W136" s="197"/>
      <c r="X136" s="197"/>
      <c r="Y136" s="197"/>
      <c r="Z136" s="197"/>
      <c r="AA136" s="197"/>
      <c r="AB136" s="197"/>
      <c r="AC136" s="197"/>
      <c r="AD136" s="197"/>
      <c r="AE136" s="197"/>
    </row>
    <row r="137" spans="1:31" ht="12.75" outlineLevel="1">
      <c r="A137" s="198"/>
      <c r="B137" s="497"/>
      <c r="C137" s="500" t="s">
        <v>34</v>
      </c>
      <c r="D137" s="758">
        <v>11</v>
      </c>
      <c r="E137" s="534">
        <v>27</v>
      </c>
      <c r="F137" s="534"/>
      <c r="G137" s="534"/>
      <c r="H137" s="534"/>
      <c r="I137" s="534"/>
      <c r="J137" s="534"/>
      <c r="K137" s="667"/>
      <c r="L137" s="667"/>
      <c r="M137" s="667"/>
      <c r="N137" s="667"/>
      <c r="O137" s="667"/>
      <c r="P137" s="668"/>
      <c r="Q137" s="676"/>
      <c r="R137" s="676"/>
      <c r="S137" s="676"/>
      <c r="T137" s="676"/>
      <c r="U137" s="676"/>
      <c r="V137" s="676"/>
      <c r="W137" s="197"/>
      <c r="X137" s="197"/>
      <c r="Y137" s="197"/>
      <c r="Z137" s="197"/>
      <c r="AA137" s="197"/>
      <c r="AB137" s="197"/>
      <c r="AC137" s="197"/>
      <c r="AD137" s="197"/>
      <c r="AE137" s="197"/>
    </row>
    <row r="138" spans="1:31" ht="12.75" outlineLevel="1">
      <c r="A138" s="198"/>
      <c r="B138" s="497"/>
      <c r="C138" s="500"/>
      <c r="D138" s="758"/>
      <c r="E138" s="534"/>
      <c r="F138" s="534"/>
      <c r="G138" s="534"/>
      <c r="H138" s="534"/>
      <c r="I138" s="534"/>
      <c r="J138" s="534"/>
      <c r="K138" s="667"/>
      <c r="L138" s="667"/>
      <c r="M138" s="667"/>
      <c r="N138" s="667"/>
      <c r="O138" s="667"/>
      <c r="P138" s="668"/>
      <c r="Q138" s="676"/>
      <c r="R138" s="676"/>
      <c r="S138" s="676"/>
      <c r="T138" s="676"/>
      <c r="U138" s="676"/>
      <c r="V138" s="676"/>
      <c r="W138" s="197"/>
      <c r="X138" s="197"/>
      <c r="Y138" s="197"/>
      <c r="Z138" s="197"/>
      <c r="AA138" s="197"/>
      <c r="AB138" s="197"/>
      <c r="AC138" s="197"/>
      <c r="AD138" s="197"/>
      <c r="AE138" s="197"/>
    </row>
    <row r="139" spans="1:31" ht="12.75" outlineLevel="1">
      <c r="A139" s="198"/>
      <c r="B139" s="497"/>
      <c r="C139" s="500"/>
      <c r="D139" s="758"/>
      <c r="E139" s="534"/>
      <c r="F139" s="534"/>
      <c r="G139" s="534"/>
      <c r="H139" s="534"/>
      <c r="I139" s="534"/>
      <c r="J139" s="534"/>
      <c r="K139" s="667"/>
      <c r="L139" s="667"/>
      <c r="M139" s="667"/>
      <c r="N139" s="667"/>
      <c r="O139" s="667"/>
      <c r="P139" s="668"/>
      <c r="Q139" s="676"/>
      <c r="R139" s="676"/>
      <c r="S139" s="676"/>
      <c r="T139" s="676"/>
      <c r="U139" s="676"/>
      <c r="V139" s="676"/>
      <c r="W139" s="197"/>
      <c r="X139" s="197"/>
      <c r="Y139" s="197"/>
      <c r="Z139" s="197"/>
      <c r="AA139" s="197"/>
      <c r="AB139" s="197"/>
      <c r="AC139" s="197"/>
      <c r="AD139" s="197"/>
      <c r="AE139" s="197"/>
    </row>
    <row r="140" spans="1:31" ht="12.75" outlineLevel="1">
      <c r="A140" s="198"/>
      <c r="B140" s="497"/>
      <c r="C140" s="500"/>
      <c r="D140" s="758"/>
      <c r="E140" s="534"/>
      <c r="F140" s="534"/>
      <c r="G140" s="534"/>
      <c r="H140" s="534"/>
      <c r="I140" s="534"/>
      <c r="J140" s="534"/>
      <c r="K140" s="667"/>
      <c r="L140" s="667"/>
      <c r="M140" s="667"/>
      <c r="N140" s="667"/>
      <c r="O140" s="667"/>
      <c r="P140" s="668"/>
      <c r="Q140" s="676"/>
      <c r="R140" s="676"/>
      <c r="S140" s="676"/>
      <c r="T140" s="676"/>
      <c r="U140" s="676"/>
      <c r="V140" s="676"/>
      <c r="W140" s="197"/>
      <c r="X140" s="197"/>
      <c r="Y140" s="197"/>
      <c r="Z140" s="197"/>
      <c r="AA140" s="197"/>
      <c r="AB140" s="197"/>
      <c r="AC140" s="197"/>
      <c r="AD140" s="197"/>
      <c r="AE140" s="197"/>
    </row>
    <row r="141" spans="1:31" ht="12.75" outlineLevel="1">
      <c r="A141" s="198"/>
      <c r="B141" s="497"/>
      <c r="C141" s="500"/>
      <c r="D141" s="758"/>
      <c r="E141" s="534"/>
      <c r="F141" s="534"/>
      <c r="G141" s="534"/>
      <c r="H141" s="534"/>
      <c r="I141" s="534"/>
      <c r="J141" s="534"/>
      <c r="K141" s="667"/>
      <c r="L141" s="667"/>
      <c r="M141" s="667"/>
      <c r="N141" s="667"/>
      <c r="O141" s="667"/>
      <c r="P141" s="668"/>
      <c r="Q141" s="676"/>
      <c r="R141" s="676"/>
      <c r="S141" s="676"/>
      <c r="T141" s="676"/>
      <c r="U141" s="676"/>
      <c r="V141" s="676"/>
      <c r="W141" s="197"/>
      <c r="X141" s="197"/>
      <c r="Y141" s="197"/>
      <c r="Z141" s="197"/>
      <c r="AA141" s="197"/>
      <c r="AB141" s="197"/>
      <c r="AC141" s="197"/>
      <c r="AD141" s="197"/>
      <c r="AE141" s="197"/>
    </row>
    <row r="142" spans="1:31" ht="12.75" outlineLevel="1">
      <c r="A142" s="198"/>
      <c r="B142" s="497"/>
      <c r="C142" s="500"/>
      <c r="D142" s="758"/>
      <c r="E142" s="534"/>
      <c r="F142" s="534"/>
      <c r="G142" s="534"/>
      <c r="H142" s="534"/>
      <c r="I142" s="534"/>
      <c r="J142" s="534"/>
      <c r="K142" s="667"/>
      <c r="L142" s="667"/>
      <c r="M142" s="667"/>
      <c r="N142" s="667"/>
      <c r="O142" s="667"/>
      <c r="P142" s="668"/>
      <c r="Q142" s="676"/>
      <c r="R142" s="676"/>
      <c r="S142" s="676"/>
      <c r="T142" s="676"/>
      <c r="U142" s="676"/>
      <c r="V142" s="676"/>
      <c r="W142" s="197"/>
      <c r="X142" s="197"/>
      <c r="Y142" s="197"/>
      <c r="Z142" s="197"/>
      <c r="AA142" s="197"/>
      <c r="AB142" s="197"/>
      <c r="AC142" s="197"/>
      <c r="AD142" s="197"/>
      <c r="AE142" s="197"/>
    </row>
    <row r="143" spans="1:31" ht="12.75" outlineLevel="1">
      <c r="A143" s="198"/>
      <c r="B143" s="497"/>
      <c r="C143" s="500"/>
      <c r="D143" s="758"/>
      <c r="E143" s="534"/>
      <c r="F143" s="534"/>
      <c r="G143" s="534"/>
      <c r="H143" s="534"/>
      <c r="I143" s="534"/>
      <c r="J143" s="534"/>
      <c r="K143" s="667"/>
      <c r="L143" s="667"/>
      <c r="M143" s="667"/>
      <c r="N143" s="667"/>
      <c r="O143" s="667"/>
      <c r="P143" s="668"/>
      <c r="Q143" s="676"/>
      <c r="R143" s="676"/>
      <c r="S143" s="676"/>
      <c r="T143" s="676"/>
      <c r="U143" s="676"/>
      <c r="V143" s="676"/>
      <c r="W143" s="197"/>
      <c r="X143" s="197"/>
      <c r="Y143" s="197"/>
      <c r="Z143" s="197"/>
      <c r="AA143" s="197"/>
      <c r="AB143" s="197"/>
      <c r="AC143" s="197"/>
      <c r="AD143" s="197"/>
      <c r="AE143" s="197"/>
    </row>
    <row r="144" spans="1:31" ht="12.75" outlineLevel="1">
      <c r="A144" s="198"/>
      <c r="B144" s="520"/>
      <c r="C144" s="500"/>
      <c r="D144" s="759"/>
      <c r="E144" s="535"/>
      <c r="F144" s="535"/>
      <c r="G144" s="535"/>
      <c r="H144" s="535"/>
      <c r="I144" s="535"/>
      <c r="J144" s="535"/>
      <c r="K144" s="667"/>
      <c r="L144" s="667"/>
      <c r="M144" s="667"/>
      <c r="N144" s="667"/>
      <c r="O144" s="667"/>
      <c r="P144" s="668"/>
      <c r="Q144" s="676"/>
      <c r="R144" s="676"/>
      <c r="S144" s="676"/>
      <c r="T144" s="676"/>
      <c r="U144" s="676"/>
      <c r="V144" s="676"/>
      <c r="W144" s="197"/>
      <c r="X144" s="197"/>
      <c r="Y144" s="197"/>
      <c r="Z144" s="197"/>
      <c r="AA144" s="197"/>
      <c r="AB144" s="197"/>
      <c r="AC144" s="197"/>
      <c r="AD144" s="197"/>
      <c r="AE144" s="197"/>
    </row>
    <row r="145" spans="1:31" ht="12.75" outlineLevel="1">
      <c r="A145" s="198"/>
      <c r="B145" s="497"/>
      <c r="C145" s="500"/>
      <c r="D145" s="760"/>
      <c r="E145" s="500"/>
      <c r="F145" s="500"/>
      <c r="G145" s="500"/>
      <c r="H145" s="500"/>
      <c r="I145" s="500"/>
      <c r="J145" s="500"/>
      <c r="K145" s="667"/>
      <c r="L145" s="667"/>
      <c r="M145" s="667"/>
      <c r="N145" s="667"/>
      <c r="O145" s="667"/>
      <c r="P145" s="668"/>
      <c r="Q145" s="676"/>
      <c r="R145" s="676"/>
      <c r="S145" s="676"/>
      <c r="T145" s="676"/>
      <c r="U145" s="676"/>
      <c r="V145" s="676"/>
      <c r="W145" s="197"/>
      <c r="X145" s="197"/>
      <c r="Y145" s="197"/>
      <c r="Z145" s="197"/>
      <c r="AA145" s="197"/>
      <c r="AB145" s="197"/>
      <c r="AC145" s="197"/>
      <c r="AD145" s="197"/>
      <c r="AE145" s="197"/>
    </row>
    <row r="146" spans="1:31" ht="12.75" outlineLevel="1">
      <c r="A146" s="198"/>
      <c r="B146" s="497"/>
      <c r="C146" s="500"/>
      <c r="D146" s="758"/>
      <c r="E146" s="534"/>
      <c r="F146" s="534"/>
      <c r="G146" s="534"/>
      <c r="H146" s="534"/>
      <c r="I146" s="534"/>
      <c r="J146" s="534"/>
      <c r="K146" s="667"/>
      <c r="L146" s="667"/>
      <c r="M146" s="667"/>
      <c r="N146" s="667"/>
      <c r="O146" s="667"/>
      <c r="P146" s="668"/>
      <c r="Q146" s="676"/>
      <c r="R146" s="676"/>
      <c r="S146" s="676"/>
      <c r="T146" s="676"/>
      <c r="U146" s="676"/>
      <c r="V146" s="676"/>
      <c r="W146" s="197"/>
      <c r="X146" s="197"/>
      <c r="Y146" s="197"/>
      <c r="Z146" s="197"/>
      <c r="AA146" s="197"/>
      <c r="AB146" s="197"/>
      <c r="AC146" s="197"/>
      <c r="AD146" s="197"/>
      <c r="AE146" s="197"/>
    </row>
    <row r="147" spans="1:31" ht="12.75">
      <c r="A147" s="198"/>
      <c r="B147" s="501" t="s">
        <v>192</v>
      </c>
      <c r="C147" s="536"/>
      <c r="D147" s="761" t="s">
        <v>177</v>
      </c>
      <c r="E147" s="696" t="s">
        <v>152</v>
      </c>
      <c r="F147" s="696"/>
      <c r="G147" s="696"/>
      <c r="H147" s="537"/>
      <c r="I147" s="537" t="s">
        <v>119</v>
      </c>
      <c r="J147" s="697"/>
      <c r="K147" s="698"/>
      <c r="L147" s="698"/>
      <c r="M147" s="698"/>
      <c r="N147" s="698"/>
      <c r="O147" s="698"/>
      <c r="P147" s="694"/>
      <c r="Q147" s="694"/>
      <c r="R147" s="694"/>
      <c r="S147" s="694"/>
      <c r="T147" s="694"/>
      <c r="U147" s="694"/>
      <c r="V147" s="694"/>
      <c r="W147" s="197"/>
      <c r="X147" s="197"/>
      <c r="Y147" s="197"/>
      <c r="Z147" s="197"/>
      <c r="AA147" s="197"/>
      <c r="AB147" s="197"/>
      <c r="AC147" s="197"/>
      <c r="AD147" s="197"/>
      <c r="AE147" s="197"/>
    </row>
    <row r="148" spans="1:31" ht="12.75" hidden="1" outlineLevel="1">
      <c r="A148" s="198"/>
      <c r="B148" s="662" t="s">
        <v>189</v>
      </c>
      <c r="C148" s="672"/>
      <c r="D148" s="756"/>
      <c r="E148" s="672"/>
      <c r="F148" s="484"/>
      <c r="G148" s="484"/>
      <c r="H148" s="484"/>
      <c r="I148" s="484"/>
      <c r="J148" s="699"/>
      <c r="K148" s="671"/>
      <c r="L148" s="671"/>
      <c r="M148" s="671"/>
      <c r="N148" s="671"/>
      <c r="O148" s="671"/>
      <c r="P148" s="676"/>
      <c r="Q148" s="676"/>
      <c r="R148" s="676"/>
      <c r="S148" s="676"/>
      <c r="T148" s="676"/>
      <c r="U148" s="676"/>
      <c r="V148" s="676"/>
      <c r="W148" s="197"/>
      <c r="X148" s="197"/>
      <c r="Y148" s="197"/>
      <c r="Z148" s="197"/>
      <c r="AA148" s="197"/>
      <c r="AB148" s="197"/>
      <c r="AC148" s="197"/>
      <c r="AD148" s="197"/>
      <c r="AE148" s="197"/>
    </row>
    <row r="149" spans="1:31" ht="12.75" outlineLevel="1">
      <c r="A149" s="198"/>
      <c r="B149" s="700" t="s">
        <v>190</v>
      </c>
      <c r="C149" s="486" t="s">
        <v>201</v>
      </c>
      <c r="D149" s="753">
        <v>51</v>
      </c>
      <c r="E149" s="484">
        <v>0.5</v>
      </c>
      <c r="F149" s="484"/>
      <c r="G149" s="484"/>
      <c r="H149" s="484"/>
      <c r="I149" s="484"/>
      <c r="J149" s="699" t="s">
        <v>118</v>
      </c>
      <c r="K149" s="671"/>
      <c r="L149" s="671"/>
      <c r="M149" s="671"/>
      <c r="N149" s="671"/>
      <c r="O149" s="671"/>
      <c r="P149" s="676"/>
      <c r="Q149" s="676"/>
      <c r="R149" s="676"/>
      <c r="S149" s="676"/>
      <c r="T149" s="676"/>
      <c r="U149" s="676"/>
      <c r="V149" s="676"/>
      <c r="W149" s="197"/>
      <c r="X149" s="197"/>
      <c r="Y149" s="197"/>
      <c r="Z149" s="197"/>
      <c r="AA149" s="197"/>
      <c r="AB149" s="197"/>
      <c r="AC149" s="197"/>
      <c r="AD149" s="197"/>
      <c r="AE149" s="197"/>
    </row>
    <row r="150" spans="1:31" ht="12.75" outlineLevel="1">
      <c r="A150" s="198"/>
      <c r="B150" s="701"/>
      <c r="C150" s="486" t="s">
        <v>141</v>
      </c>
      <c r="D150" s="753">
        <v>52</v>
      </c>
      <c r="E150" s="484">
        <v>1</v>
      </c>
      <c r="F150" s="484"/>
      <c r="G150" s="484"/>
      <c r="H150" s="484"/>
      <c r="I150" s="484"/>
      <c r="J150" s="699" t="s">
        <v>113</v>
      </c>
      <c r="K150" s="671"/>
      <c r="L150" s="671"/>
      <c r="M150" s="671"/>
      <c r="N150" s="671"/>
      <c r="O150" s="671"/>
      <c r="P150" s="676"/>
      <c r="Q150" s="676"/>
      <c r="R150" s="676"/>
      <c r="S150" s="676"/>
      <c r="T150" s="676"/>
      <c r="U150" s="676"/>
      <c r="V150" s="676"/>
      <c r="W150" s="197"/>
      <c r="X150" s="197"/>
      <c r="Y150" s="197"/>
      <c r="Z150" s="197"/>
      <c r="AA150" s="197"/>
      <c r="AB150" s="197"/>
      <c r="AC150" s="197"/>
      <c r="AD150" s="197"/>
      <c r="AE150" s="197"/>
    </row>
    <row r="151" spans="1:31" ht="12.75" outlineLevel="1">
      <c r="A151" s="198"/>
      <c r="B151" s="701"/>
      <c r="C151" s="486"/>
      <c r="D151" s="753"/>
      <c r="E151" s="484"/>
      <c r="F151" s="484"/>
      <c r="G151" s="484"/>
      <c r="H151" s="484"/>
      <c r="I151" s="484"/>
      <c r="J151" s="538"/>
      <c r="K151" s="671"/>
      <c r="L151" s="671"/>
      <c r="M151" s="671"/>
      <c r="N151" s="671"/>
      <c r="O151" s="671"/>
      <c r="P151" s="676"/>
      <c r="Q151" s="676"/>
      <c r="R151" s="676"/>
      <c r="S151" s="676"/>
      <c r="T151" s="676"/>
      <c r="U151" s="676"/>
      <c r="V151" s="676"/>
      <c r="W151" s="197"/>
      <c r="X151" s="197"/>
      <c r="Y151" s="197"/>
      <c r="Z151" s="197"/>
      <c r="AA151" s="197"/>
      <c r="AB151" s="197"/>
      <c r="AC151" s="197"/>
      <c r="AD151" s="197"/>
      <c r="AE151" s="197"/>
    </row>
    <row r="152" spans="1:31" ht="12.75" outlineLevel="1">
      <c r="A152" s="198"/>
      <c r="B152" s="701"/>
      <c r="C152" s="486" t="s">
        <v>48</v>
      </c>
      <c r="D152" s="753">
        <v>3.6</v>
      </c>
      <c r="E152" s="484">
        <v>2</v>
      </c>
      <c r="F152" s="484"/>
      <c r="G152" s="484"/>
      <c r="H152" s="484"/>
      <c r="I152" s="484"/>
      <c r="J152" s="699" t="s">
        <v>117</v>
      </c>
      <c r="K152" s="671"/>
      <c r="L152" s="671"/>
      <c r="M152" s="671"/>
      <c r="N152" s="671"/>
      <c r="O152" s="671"/>
      <c r="P152" s="676"/>
      <c r="Q152" s="676"/>
      <c r="R152" s="676"/>
      <c r="S152" s="676"/>
      <c r="T152" s="676"/>
      <c r="U152" s="676"/>
      <c r="V152" s="676"/>
      <c r="W152" s="197"/>
      <c r="X152" s="197"/>
      <c r="Y152" s="197"/>
      <c r="Z152" s="197"/>
      <c r="AA152" s="197"/>
      <c r="AB152" s="197"/>
      <c r="AC152" s="197"/>
      <c r="AD152" s="197"/>
      <c r="AE152" s="197"/>
    </row>
    <row r="153" spans="1:31" ht="12.75" outlineLevel="1">
      <c r="A153" s="198"/>
      <c r="B153" s="701"/>
      <c r="C153" s="486" t="s">
        <v>101</v>
      </c>
      <c r="D153" s="753">
        <v>5.5</v>
      </c>
      <c r="E153" s="484">
        <v>1.8</v>
      </c>
      <c r="F153" s="484"/>
      <c r="G153" s="484"/>
      <c r="H153" s="484"/>
      <c r="I153" s="484"/>
      <c r="J153" s="699" t="s">
        <v>118</v>
      </c>
      <c r="K153" s="671"/>
      <c r="L153" s="671"/>
      <c r="M153" s="671"/>
      <c r="N153" s="671"/>
      <c r="O153" s="671"/>
      <c r="P153" s="676"/>
      <c r="Q153" s="676"/>
      <c r="R153" s="676"/>
      <c r="S153" s="676"/>
      <c r="T153" s="676"/>
      <c r="U153" s="676"/>
      <c r="V153" s="676"/>
      <c r="W153" s="197"/>
      <c r="X153" s="197"/>
      <c r="Y153" s="197"/>
      <c r="Z153" s="197"/>
      <c r="AA153" s="197"/>
      <c r="AB153" s="197"/>
      <c r="AC153" s="197"/>
      <c r="AD153" s="197"/>
      <c r="AE153" s="197"/>
    </row>
    <row r="154" spans="1:31" ht="12.75" outlineLevel="1">
      <c r="A154" s="198"/>
      <c r="B154" s="701"/>
      <c r="C154" s="486" t="s">
        <v>103</v>
      </c>
      <c r="D154" s="753">
        <v>25.3</v>
      </c>
      <c r="E154" s="484">
        <v>1</v>
      </c>
      <c r="F154" s="484"/>
      <c r="G154" s="484"/>
      <c r="H154" s="484"/>
      <c r="I154" s="484"/>
      <c r="J154" s="538"/>
      <c r="K154" s="671"/>
      <c r="L154" s="671"/>
      <c r="M154" s="671"/>
      <c r="N154" s="671"/>
      <c r="O154" s="671"/>
      <c r="P154" s="676"/>
      <c r="Q154" s="676"/>
      <c r="R154" s="676"/>
      <c r="S154" s="676"/>
      <c r="T154" s="676"/>
      <c r="U154" s="676"/>
      <c r="V154" s="676"/>
      <c r="W154" s="197"/>
      <c r="X154" s="197"/>
      <c r="Y154" s="197"/>
      <c r="Z154" s="197"/>
      <c r="AA154" s="197"/>
      <c r="AB154" s="197"/>
      <c r="AC154" s="197"/>
      <c r="AD154" s="197"/>
      <c r="AE154" s="197"/>
    </row>
    <row r="155" spans="1:31" ht="12.75" outlineLevel="1">
      <c r="A155" s="198"/>
      <c r="B155" s="701"/>
      <c r="C155" s="486" t="s">
        <v>75</v>
      </c>
      <c r="D155" s="753">
        <v>16</v>
      </c>
      <c r="E155" s="484">
        <v>2</v>
      </c>
      <c r="F155" s="484"/>
      <c r="G155" s="484"/>
      <c r="H155" s="484"/>
      <c r="I155" s="484"/>
      <c r="J155" s="699" t="s">
        <v>113</v>
      </c>
      <c r="K155" s="671"/>
      <c r="L155" s="671"/>
      <c r="M155" s="671"/>
      <c r="N155" s="671"/>
      <c r="O155" s="671"/>
      <c r="P155" s="676"/>
      <c r="Q155" s="676"/>
      <c r="R155" s="676"/>
      <c r="S155" s="676"/>
      <c r="T155" s="676"/>
      <c r="U155" s="676"/>
      <c r="V155" s="676"/>
      <c r="W155" s="197"/>
      <c r="X155" s="197"/>
      <c r="Y155" s="197"/>
      <c r="Z155" s="197"/>
      <c r="AA155" s="197"/>
      <c r="AB155" s="197"/>
      <c r="AC155" s="197"/>
      <c r="AD155" s="197"/>
      <c r="AE155" s="197"/>
    </row>
    <row r="156" spans="1:31" ht="12.75" outlineLevel="1">
      <c r="A156" s="198"/>
      <c r="B156" s="701"/>
      <c r="C156" s="486" t="s">
        <v>102</v>
      </c>
      <c r="D156" s="753">
        <v>14</v>
      </c>
      <c r="E156" s="484">
        <v>1</v>
      </c>
      <c r="F156" s="484"/>
      <c r="G156" s="484"/>
      <c r="H156" s="484"/>
      <c r="I156" s="484"/>
      <c r="J156" s="539"/>
      <c r="K156" s="671"/>
      <c r="L156" s="671"/>
      <c r="M156" s="671"/>
      <c r="N156" s="671"/>
      <c r="O156" s="671"/>
      <c r="P156" s="676"/>
      <c r="Q156" s="676"/>
      <c r="R156" s="676"/>
      <c r="S156" s="676"/>
      <c r="T156" s="676"/>
      <c r="U156" s="676"/>
      <c r="V156" s="676"/>
      <c r="W156" s="197"/>
      <c r="X156" s="197"/>
      <c r="Y156" s="197"/>
      <c r="Z156" s="197"/>
      <c r="AA156" s="197"/>
      <c r="AB156" s="197"/>
      <c r="AC156" s="197"/>
      <c r="AD156" s="197"/>
      <c r="AE156" s="197"/>
    </row>
    <row r="157" spans="1:31" ht="12.75" outlineLevel="1">
      <c r="A157" s="198"/>
      <c r="B157" s="701"/>
      <c r="C157" s="486"/>
      <c r="D157" s="753"/>
      <c r="E157" s="484"/>
      <c r="F157" s="484"/>
      <c r="G157" s="484"/>
      <c r="H157" s="484"/>
      <c r="I157" s="484"/>
      <c r="J157" s="539"/>
      <c r="K157" s="671"/>
      <c r="L157" s="671"/>
      <c r="M157" s="671"/>
      <c r="N157" s="671"/>
      <c r="O157" s="671"/>
      <c r="P157" s="676"/>
      <c r="Q157" s="676"/>
      <c r="R157" s="676"/>
      <c r="S157" s="676"/>
      <c r="T157" s="676"/>
      <c r="U157" s="676"/>
      <c r="V157" s="676"/>
      <c r="W157" s="197"/>
      <c r="X157" s="197"/>
      <c r="Y157" s="197"/>
      <c r="Z157" s="197"/>
      <c r="AA157" s="197"/>
      <c r="AB157" s="197"/>
      <c r="AC157" s="197"/>
      <c r="AD157" s="197"/>
      <c r="AE157" s="197"/>
    </row>
    <row r="158" spans="1:31" ht="12.75" outlineLevel="1">
      <c r="A158" s="198"/>
      <c r="B158" s="701"/>
      <c r="C158" s="702"/>
      <c r="D158" s="753"/>
      <c r="E158" s="484"/>
      <c r="F158" s="484"/>
      <c r="G158" s="484"/>
      <c r="H158" s="484"/>
      <c r="I158" s="484"/>
      <c r="J158" s="539"/>
      <c r="K158" s="671"/>
      <c r="L158" s="671"/>
      <c r="M158" s="671"/>
      <c r="N158" s="671"/>
      <c r="O158" s="671"/>
      <c r="P158" s="676"/>
      <c r="Q158" s="676"/>
      <c r="R158" s="676"/>
      <c r="S158" s="676"/>
      <c r="T158" s="676"/>
      <c r="U158" s="676"/>
      <c r="V158" s="676"/>
      <c r="W158" s="197"/>
      <c r="X158" s="197"/>
      <c r="Y158" s="197"/>
      <c r="Z158" s="197"/>
      <c r="AA158" s="197"/>
      <c r="AB158" s="197"/>
      <c r="AC158" s="197"/>
      <c r="AD158" s="197"/>
      <c r="AE158" s="197"/>
    </row>
    <row r="159" spans="1:31" ht="12.75" outlineLevel="1">
      <c r="A159" s="198"/>
      <c r="B159" s="701"/>
      <c r="C159" s="486"/>
      <c r="D159" s="753"/>
      <c r="E159" s="484"/>
      <c r="F159" s="484"/>
      <c r="G159" s="484"/>
      <c r="H159" s="484"/>
      <c r="I159" s="484"/>
      <c r="J159" s="539"/>
      <c r="K159" s="671"/>
      <c r="L159" s="671"/>
      <c r="M159" s="671"/>
      <c r="N159" s="671"/>
      <c r="O159" s="671"/>
      <c r="P159" s="676"/>
      <c r="Q159" s="676"/>
      <c r="R159" s="676"/>
      <c r="S159" s="676"/>
      <c r="T159" s="676"/>
      <c r="U159" s="676"/>
      <c r="V159" s="676"/>
      <c r="W159" s="197"/>
      <c r="X159" s="197"/>
      <c r="Y159" s="197"/>
      <c r="Z159" s="197"/>
      <c r="AA159" s="197"/>
      <c r="AB159" s="197"/>
      <c r="AC159" s="197"/>
      <c r="AD159" s="197"/>
      <c r="AE159" s="197"/>
    </row>
    <row r="160" spans="1:31" ht="12.75" outlineLevel="1">
      <c r="A160" s="198"/>
      <c r="B160" s="700" t="s">
        <v>181</v>
      </c>
      <c r="C160" s="486" t="s">
        <v>115</v>
      </c>
      <c r="D160" s="753">
        <v>35</v>
      </c>
      <c r="E160" s="484"/>
      <c r="F160" s="484" t="s">
        <v>116</v>
      </c>
      <c r="G160" s="484" t="s">
        <v>120</v>
      </c>
      <c r="H160" s="484"/>
      <c r="I160" s="484"/>
      <c r="J160" s="699" t="s">
        <v>113</v>
      </c>
      <c r="K160" s="671"/>
      <c r="L160" s="671"/>
      <c r="M160" s="671"/>
      <c r="N160" s="671"/>
      <c r="O160" s="671"/>
      <c r="P160" s="676"/>
      <c r="Q160" s="676"/>
      <c r="R160" s="676"/>
      <c r="S160" s="676"/>
      <c r="T160" s="676"/>
      <c r="U160" s="676"/>
      <c r="V160" s="676"/>
      <c r="W160" s="197"/>
      <c r="X160" s="197"/>
      <c r="Y160" s="197"/>
      <c r="Z160" s="197"/>
      <c r="AA160" s="197"/>
      <c r="AB160" s="197"/>
      <c r="AC160" s="197"/>
      <c r="AD160" s="197"/>
      <c r="AE160" s="197"/>
    </row>
    <row r="161" spans="1:31" ht="12.75" outlineLevel="1">
      <c r="A161" s="198"/>
      <c r="B161" s="701"/>
      <c r="C161" s="486"/>
      <c r="D161" s="753"/>
      <c r="E161" s="484"/>
      <c r="F161" s="484"/>
      <c r="G161" s="484"/>
      <c r="H161" s="484"/>
      <c r="I161" s="484"/>
      <c r="J161" s="539"/>
      <c r="K161" s="671"/>
      <c r="L161" s="671"/>
      <c r="M161" s="671"/>
      <c r="N161" s="671"/>
      <c r="O161" s="671"/>
      <c r="P161" s="676"/>
      <c r="Q161" s="676"/>
      <c r="R161" s="676"/>
      <c r="S161" s="676"/>
      <c r="T161" s="676"/>
      <c r="U161" s="676"/>
      <c r="V161" s="676"/>
      <c r="W161" s="197"/>
      <c r="X161" s="197"/>
      <c r="Y161" s="197"/>
      <c r="Z161" s="197"/>
      <c r="AA161" s="197"/>
      <c r="AB161" s="197"/>
      <c r="AC161" s="197"/>
      <c r="AD161" s="197"/>
      <c r="AE161" s="197"/>
    </row>
    <row r="162" spans="1:31" ht="12.75" outlineLevel="1">
      <c r="A162" s="198"/>
      <c r="B162" s="701"/>
      <c r="C162" s="486"/>
      <c r="D162" s="753"/>
      <c r="E162" s="484"/>
      <c r="F162" s="484"/>
      <c r="G162" s="484"/>
      <c r="H162" s="484"/>
      <c r="I162" s="484"/>
      <c r="J162" s="699"/>
      <c r="K162" s="671"/>
      <c r="L162" s="671"/>
      <c r="M162" s="671"/>
      <c r="N162" s="671"/>
      <c r="O162" s="671"/>
      <c r="P162" s="676"/>
      <c r="Q162" s="676"/>
      <c r="R162" s="676"/>
      <c r="S162" s="676"/>
      <c r="T162" s="676"/>
      <c r="U162" s="676"/>
      <c r="V162" s="676"/>
      <c r="W162" s="197"/>
      <c r="X162" s="197"/>
      <c r="Y162" s="197"/>
      <c r="Z162" s="197"/>
      <c r="AA162" s="197"/>
      <c r="AB162" s="197"/>
      <c r="AC162" s="197"/>
      <c r="AD162" s="197"/>
      <c r="AE162" s="197"/>
    </row>
    <row r="163" spans="1:31" ht="12.75" outlineLevel="1">
      <c r="A163" s="198"/>
      <c r="B163" s="701"/>
      <c r="C163" s="486" t="s">
        <v>111</v>
      </c>
      <c r="D163" s="753">
        <v>71</v>
      </c>
      <c r="E163" s="484"/>
      <c r="F163" s="484" t="s">
        <v>112</v>
      </c>
      <c r="G163" s="486"/>
      <c r="H163" s="484"/>
      <c r="I163" s="484"/>
      <c r="J163" s="699" t="s">
        <v>113</v>
      </c>
      <c r="K163" s="671"/>
      <c r="L163" s="671"/>
      <c r="M163" s="671"/>
      <c r="N163" s="671"/>
      <c r="O163" s="671"/>
      <c r="P163" s="676"/>
      <c r="Q163" s="676"/>
      <c r="R163" s="676"/>
      <c r="S163" s="676"/>
      <c r="T163" s="676"/>
      <c r="U163" s="676"/>
      <c r="V163" s="676"/>
      <c r="W163" s="197"/>
      <c r="X163" s="197"/>
      <c r="Y163" s="197"/>
      <c r="Z163" s="197"/>
      <c r="AA163" s="197"/>
      <c r="AB163" s="197"/>
      <c r="AC163" s="197"/>
      <c r="AD163" s="197"/>
      <c r="AE163" s="197"/>
    </row>
    <row r="164" spans="1:31" ht="12.75" outlineLevel="1">
      <c r="A164" s="198"/>
      <c r="B164" s="701"/>
      <c r="C164" s="486" t="s">
        <v>104</v>
      </c>
      <c r="D164" s="753">
        <v>11</v>
      </c>
      <c r="E164" s="484">
        <v>2.5</v>
      </c>
      <c r="F164" s="484"/>
      <c r="G164" s="484"/>
      <c r="H164" s="484"/>
      <c r="I164" s="484"/>
      <c r="J164" s="699" t="s">
        <v>113</v>
      </c>
      <c r="K164" s="671"/>
      <c r="L164" s="671"/>
      <c r="M164" s="671"/>
      <c r="N164" s="671"/>
      <c r="O164" s="671"/>
      <c r="P164" s="676"/>
      <c r="Q164" s="676"/>
      <c r="R164" s="676"/>
      <c r="S164" s="676"/>
      <c r="T164" s="676"/>
      <c r="U164" s="676"/>
      <c r="V164" s="676"/>
      <c r="W164" s="197"/>
      <c r="X164" s="197"/>
      <c r="Y164" s="197"/>
      <c r="Z164" s="197"/>
      <c r="AA164" s="197"/>
      <c r="AB164" s="197"/>
      <c r="AC164" s="197"/>
      <c r="AD164" s="197"/>
      <c r="AE164" s="197"/>
    </row>
    <row r="165" spans="1:31" ht="12.75" outlineLevel="1">
      <c r="A165" s="198"/>
      <c r="B165" s="701"/>
      <c r="C165" s="486" t="s">
        <v>105</v>
      </c>
      <c r="D165" s="753">
        <v>71</v>
      </c>
      <c r="E165" s="484">
        <v>0.75</v>
      </c>
      <c r="F165" s="484" t="s">
        <v>110</v>
      </c>
      <c r="G165" s="484"/>
      <c r="H165" s="484"/>
      <c r="I165" s="484"/>
      <c r="J165" s="699" t="s">
        <v>113</v>
      </c>
      <c r="K165" s="671"/>
      <c r="L165" s="671"/>
      <c r="M165" s="671"/>
      <c r="N165" s="671"/>
      <c r="O165" s="671"/>
      <c r="P165" s="676"/>
      <c r="Q165" s="676"/>
      <c r="R165" s="676"/>
      <c r="S165" s="676"/>
      <c r="T165" s="676"/>
      <c r="U165" s="676"/>
      <c r="V165" s="676"/>
      <c r="W165" s="197"/>
      <c r="X165" s="197"/>
      <c r="Y165" s="197"/>
      <c r="Z165" s="197"/>
      <c r="AA165" s="197"/>
      <c r="AB165" s="197"/>
      <c r="AC165" s="197"/>
      <c r="AD165" s="197"/>
      <c r="AE165" s="197"/>
    </row>
    <row r="166" spans="1:31" ht="12.75" outlineLevel="1">
      <c r="A166" s="198"/>
      <c r="B166" s="701"/>
      <c r="C166" s="486" t="s">
        <v>106</v>
      </c>
      <c r="D166" s="753">
        <v>32</v>
      </c>
      <c r="E166" s="484"/>
      <c r="F166" s="484" t="s">
        <v>114</v>
      </c>
      <c r="G166" s="484"/>
      <c r="H166" s="484"/>
      <c r="I166" s="484"/>
      <c r="J166" s="539"/>
      <c r="K166" s="671"/>
      <c r="L166" s="671"/>
      <c r="M166" s="671"/>
      <c r="N166" s="671"/>
      <c r="O166" s="671"/>
      <c r="P166" s="676"/>
      <c r="Q166" s="676"/>
      <c r="R166" s="676"/>
      <c r="S166" s="676"/>
      <c r="T166" s="676"/>
      <c r="U166" s="676"/>
      <c r="V166" s="676"/>
      <c r="W166" s="197"/>
      <c r="X166" s="197"/>
      <c r="Y166" s="197"/>
      <c r="Z166" s="197"/>
      <c r="AA166" s="197"/>
      <c r="AB166" s="197"/>
      <c r="AC166" s="197"/>
      <c r="AD166" s="197"/>
      <c r="AE166" s="197"/>
    </row>
    <row r="167" spans="1:31" ht="12.75" outlineLevel="1">
      <c r="A167" s="198"/>
      <c r="B167" s="701"/>
      <c r="C167" s="486" t="s">
        <v>107</v>
      </c>
      <c r="D167" s="753">
        <v>6.5</v>
      </c>
      <c r="E167" s="484">
        <v>2.5</v>
      </c>
      <c r="F167" s="484"/>
      <c r="G167" s="484"/>
      <c r="H167" s="484"/>
      <c r="I167" s="484"/>
      <c r="J167" s="699" t="s">
        <v>113</v>
      </c>
      <c r="K167" s="671"/>
      <c r="L167" s="671"/>
      <c r="M167" s="671"/>
      <c r="N167" s="671"/>
      <c r="O167" s="671"/>
      <c r="P167" s="676"/>
      <c r="Q167" s="676"/>
      <c r="R167" s="676"/>
      <c r="S167" s="676"/>
      <c r="T167" s="676"/>
      <c r="U167" s="676"/>
      <c r="V167" s="676"/>
      <c r="W167" s="197"/>
      <c r="X167" s="197"/>
      <c r="Y167" s="197"/>
      <c r="Z167" s="197"/>
      <c r="AA167" s="197"/>
      <c r="AB167" s="197"/>
      <c r="AC167" s="197"/>
      <c r="AD167" s="197"/>
      <c r="AE167" s="197"/>
    </row>
    <row r="168" spans="1:31" ht="12.75" outlineLevel="1">
      <c r="A168" s="198"/>
      <c r="B168" s="701"/>
      <c r="C168" s="486" t="s">
        <v>108</v>
      </c>
      <c r="D168" s="753">
        <v>0.45</v>
      </c>
      <c r="E168" s="484"/>
      <c r="F168" s="484" t="s">
        <v>109</v>
      </c>
      <c r="G168" s="484"/>
      <c r="H168" s="484"/>
      <c r="I168" s="484"/>
      <c r="J168" s="699" t="s">
        <v>113</v>
      </c>
      <c r="K168" s="671"/>
      <c r="L168" s="671"/>
      <c r="M168" s="671"/>
      <c r="N168" s="671"/>
      <c r="O168" s="671"/>
      <c r="P168" s="676"/>
      <c r="Q168" s="676"/>
      <c r="R168" s="676"/>
      <c r="S168" s="676"/>
      <c r="T168" s="676"/>
      <c r="U168" s="676"/>
      <c r="V168" s="676"/>
      <c r="W168" s="197"/>
      <c r="X168" s="197"/>
      <c r="Y168" s="197"/>
      <c r="Z168" s="197"/>
      <c r="AA168" s="197"/>
      <c r="AB168" s="197"/>
      <c r="AC168" s="197"/>
      <c r="AD168" s="197"/>
      <c r="AE168" s="197"/>
    </row>
    <row r="169" spans="1:31" ht="12.75" outlineLevel="1">
      <c r="A169" s="198"/>
      <c r="B169" s="701"/>
      <c r="C169" s="486"/>
      <c r="D169" s="753"/>
      <c r="E169" s="484"/>
      <c r="F169" s="484"/>
      <c r="G169" s="484"/>
      <c r="H169" s="484"/>
      <c r="I169" s="484"/>
      <c r="J169" s="539"/>
      <c r="K169" s="671"/>
      <c r="L169" s="671"/>
      <c r="M169" s="671"/>
      <c r="N169" s="671"/>
      <c r="O169" s="671"/>
      <c r="P169" s="676"/>
      <c r="Q169" s="676"/>
      <c r="R169" s="676"/>
      <c r="S169" s="676"/>
      <c r="T169" s="676"/>
      <c r="U169" s="676"/>
      <c r="V169" s="676"/>
      <c r="W169" s="197"/>
      <c r="X169" s="197"/>
      <c r="Y169" s="197"/>
      <c r="Z169" s="197"/>
      <c r="AA169" s="197"/>
      <c r="AB169" s="197"/>
      <c r="AC169" s="197"/>
      <c r="AD169" s="197"/>
      <c r="AE169" s="197"/>
    </row>
    <row r="170" spans="1:31" ht="12.75" outlineLevel="1">
      <c r="A170" s="198"/>
      <c r="B170" s="701"/>
      <c r="C170" s="486"/>
      <c r="D170" s="753"/>
      <c r="E170" s="703"/>
      <c r="F170" s="484"/>
      <c r="G170" s="484"/>
      <c r="H170" s="484"/>
      <c r="I170" s="484"/>
      <c r="J170" s="699"/>
      <c r="K170" s="671"/>
      <c r="L170" s="671"/>
      <c r="M170" s="671"/>
      <c r="N170" s="671"/>
      <c r="O170" s="671"/>
      <c r="P170" s="676"/>
      <c r="Q170" s="676"/>
      <c r="R170" s="676"/>
      <c r="S170" s="676"/>
      <c r="T170" s="676"/>
      <c r="U170" s="676"/>
      <c r="V170" s="676"/>
      <c r="W170" s="197"/>
      <c r="X170" s="197"/>
      <c r="Y170" s="197"/>
      <c r="Z170" s="197"/>
      <c r="AA170" s="197"/>
      <c r="AB170" s="197"/>
      <c r="AC170" s="197"/>
      <c r="AD170" s="197"/>
      <c r="AE170" s="197"/>
    </row>
    <row r="171" spans="1:31" ht="12.75" outlineLevel="1">
      <c r="A171" s="198"/>
      <c r="B171" s="701"/>
      <c r="C171" s="486"/>
      <c r="D171" s="753"/>
      <c r="E171" s="703"/>
      <c r="F171" s="484"/>
      <c r="G171" s="484"/>
      <c r="H171" s="484"/>
      <c r="I171" s="484"/>
      <c r="J171" s="699"/>
      <c r="K171" s="671"/>
      <c r="L171" s="671"/>
      <c r="M171" s="671"/>
      <c r="N171" s="671"/>
      <c r="O171" s="671"/>
      <c r="P171" s="676"/>
      <c r="Q171" s="676"/>
      <c r="R171" s="676"/>
      <c r="S171" s="676"/>
      <c r="T171" s="676"/>
      <c r="U171" s="676"/>
      <c r="V171" s="676"/>
      <c r="W171" s="197"/>
      <c r="X171" s="197"/>
      <c r="Y171" s="197"/>
      <c r="Z171" s="197"/>
      <c r="AA171" s="197"/>
      <c r="AB171" s="197"/>
      <c r="AC171" s="197"/>
      <c r="AD171" s="197"/>
      <c r="AE171" s="197"/>
    </row>
    <row r="172" spans="1:31" ht="12.75" outlineLevel="1">
      <c r="A172" s="198"/>
      <c r="B172" s="701"/>
      <c r="C172" s="486"/>
      <c r="D172" s="753"/>
      <c r="E172" s="703"/>
      <c r="F172" s="484"/>
      <c r="G172" s="484"/>
      <c r="H172" s="484"/>
      <c r="I172" s="484"/>
      <c r="J172" s="699"/>
      <c r="K172" s="671"/>
      <c r="L172" s="671"/>
      <c r="M172" s="671"/>
      <c r="N172" s="671"/>
      <c r="O172" s="671"/>
      <c r="P172" s="676"/>
      <c r="Q172" s="676"/>
      <c r="R172" s="676"/>
      <c r="S172" s="676"/>
      <c r="T172" s="676"/>
      <c r="U172" s="676"/>
      <c r="V172" s="676"/>
      <c r="W172" s="197"/>
      <c r="X172" s="197"/>
      <c r="Y172" s="197"/>
      <c r="Z172" s="197"/>
      <c r="AA172" s="197"/>
      <c r="AB172" s="197"/>
      <c r="AC172" s="197"/>
      <c r="AD172" s="197"/>
      <c r="AE172" s="197"/>
    </row>
    <row r="173" spans="1:31" ht="12.75" outlineLevel="1">
      <c r="A173" s="198"/>
      <c r="B173" s="701"/>
      <c r="C173" s="486"/>
      <c r="D173" s="753"/>
      <c r="E173" s="703"/>
      <c r="F173" s="484"/>
      <c r="G173" s="484"/>
      <c r="H173" s="484"/>
      <c r="I173" s="484"/>
      <c r="J173" s="699"/>
      <c r="K173" s="671"/>
      <c r="L173" s="671"/>
      <c r="M173" s="671"/>
      <c r="N173" s="671"/>
      <c r="O173" s="671"/>
      <c r="P173" s="676"/>
      <c r="Q173" s="676"/>
      <c r="R173" s="676"/>
      <c r="S173" s="676"/>
      <c r="T173" s="676"/>
      <c r="U173" s="676"/>
      <c r="V173" s="676"/>
      <c r="W173" s="197"/>
      <c r="X173" s="197"/>
      <c r="Y173" s="197"/>
      <c r="Z173" s="197"/>
      <c r="AA173" s="197"/>
      <c r="AB173" s="197"/>
      <c r="AC173" s="197"/>
      <c r="AD173" s="197"/>
      <c r="AE173" s="197"/>
    </row>
    <row r="174" spans="1:31" ht="12.75" outlineLevel="1">
      <c r="A174" s="198"/>
      <c r="B174" s="701"/>
      <c r="C174" s="486"/>
      <c r="D174" s="753"/>
      <c r="E174" s="703"/>
      <c r="F174" s="484"/>
      <c r="G174" s="484"/>
      <c r="H174" s="484"/>
      <c r="I174" s="484"/>
      <c r="J174" s="699"/>
      <c r="K174" s="671"/>
      <c r="L174" s="671"/>
      <c r="M174" s="671"/>
      <c r="N174" s="671"/>
      <c r="O174" s="671"/>
      <c r="P174" s="676"/>
      <c r="Q174" s="676"/>
      <c r="R174" s="676"/>
      <c r="S174" s="676"/>
      <c r="T174" s="676"/>
      <c r="U174" s="676"/>
      <c r="V174" s="676"/>
      <c r="W174" s="197"/>
      <c r="X174" s="197"/>
      <c r="Y174" s="197"/>
      <c r="Z174" s="197"/>
      <c r="AA174" s="197"/>
      <c r="AB174" s="197"/>
      <c r="AC174" s="197"/>
      <c r="AD174" s="197"/>
      <c r="AE174" s="197"/>
    </row>
    <row r="175" spans="1:31" ht="12.75" outlineLevel="1">
      <c r="A175" s="198"/>
      <c r="B175" s="701"/>
      <c r="C175" s="486"/>
      <c r="D175" s="753"/>
      <c r="E175" s="703"/>
      <c r="F175" s="484"/>
      <c r="G175" s="484"/>
      <c r="H175" s="484"/>
      <c r="I175" s="484"/>
      <c r="J175" s="699"/>
      <c r="K175" s="671"/>
      <c r="L175" s="671"/>
      <c r="M175" s="671"/>
      <c r="N175" s="671"/>
      <c r="O175" s="671"/>
      <c r="P175" s="676"/>
      <c r="Q175" s="676"/>
      <c r="R175" s="676"/>
      <c r="S175" s="676"/>
      <c r="T175" s="676"/>
      <c r="U175" s="676"/>
      <c r="V175" s="676"/>
      <c r="W175" s="197"/>
      <c r="X175" s="197"/>
      <c r="Y175" s="197"/>
      <c r="Z175" s="197"/>
      <c r="AA175" s="197"/>
      <c r="AB175" s="197"/>
      <c r="AC175" s="197"/>
      <c r="AD175" s="197"/>
      <c r="AE175" s="197"/>
    </row>
    <row r="176" spans="1:31" ht="12.75" outlineLevel="1">
      <c r="A176" s="198"/>
      <c r="B176" s="701"/>
      <c r="C176" s="486"/>
      <c r="D176" s="753"/>
      <c r="E176" s="703"/>
      <c r="F176" s="484"/>
      <c r="G176" s="484"/>
      <c r="H176" s="484"/>
      <c r="I176" s="484"/>
      <c r="J176" s="699"/>
      <c r="K176" s="671"/>
      <c r="L176" s="671"/>
      <c r="M176" s="671"/>
      <c r="N176" s="671"/>
      <c r="O176" s="671"/>
      <c r="P176" s="676"/>
      <c r="Q176" s="676"/>
      <c r="R176" s="676"/>
      <c r="S176" s="676"/>
      <c r="T176" s="676"/>
      <c r="U176" s="676"/>
      <c r="V176" s="676"/>
      <c r="W176" s="197"/>
      <c r="X176" s="197"/>
      <c r="Y176" s="197"/>
      <c r="Z176" s="197"/>
      <c r="AA176" s="197"/>
      <c r="AB176" s="197"/>
      <c r="AC176" s="197"/>
      <c r="AD176" s="197"/>
      <c r="AE176" s="197"/>
    </row>
    <row r="177" spans="1:31" ht="12.75" outlineLevel="1">
      <c r="A177" s="198"/>
      <c r="B177" s="701"/>
      <c r="C177" s="486"/>
      <c r="D177" s="753"/>
      <c r="E177" s="703"/>
      <c r="F177" s="484"/>
      <c r="G177" s="484"/>
      <c r="H177" s="484"/>
      <c r="I177" s="484"/>
      <c r="J177" s="699"/>
      <c r="K177" s="671"/>
      <c r="L177" s="671"/>
      <c r="M177" s="671"/>
      <c r="N177" s="671"/>
      <c r="O177" s="671"/>
      <c r="P177" s="676"/>
      <c r="Q177" s="676"/>
      <c r="R177" s="676"/>
      <c r="S177" s="676"/>
      <c r="T177" s="676"/>
      <c r="U177" s="676"/>
      <c r="V177" s="676"/>
      <c r="W177" s="197"/>
      <c r="X177" s="197"/>
      <c r="Y177" s="197"/>
      <c r="Z177" s="197"/>
      <c r="AA177" s="197"/>
      <c r="AB177" s="197"/>
      <c r="AC177" s="197"/>
      <c r="AD177" s="197"/>
      <c r="AE177" s="197"/>
    </row>
    <row r="178" spans="1:31" ht="12.75" outlineLevel="1">
      <c r="A178" s="198"/>
      <c r="B178" s="701"/>
      <c r="C178" s="486"/>
      <c r="D178" s="753"/>
      <c r="E178" s="703"/>
      <c r="F178" s="484"/>
      <c r="G178" s="484"/>
      <c r="H178" s="484"/>
      <c r="I178" s="484"/>
      <c r="J178" s="699"/>
      <c r="K178" s="671"/>
      <c r="L178" s="671"/>
      <c r="M178" s="671"/>
      <c r="N178" s="671"/>
      <c r="O178" s="671"/>
      <c r="P178" s="676"/>
      <c r="Q178" s="676"/>
      <c r="R178" s="676"/>
      <c r="S178" s="676"/>
      <c r="T178" s="676"/>
      <c r="U178" s="676"/>
      <c r="V178" s="676"/>
      <c r="W178" s="197"/>
      <c r="X178" s="197"/>
      <c r="Y178" s="197"/>
      <c r="Z178" s="197"/>
      <c r="AA178" s="197"/>
      <c r="AB178" s="197"/>
      <c r="AC178" s="197"/>
      <c r="AD178" s="197"/>
      <c r="AE178" s="197"/>
    </row>
    <row r="179" spans="1:31" ht="12.75" outlineLevel="1">
      <c r="A179" s="198"/>
      <c r="B179" s="701"/>
      <c r="C179" s="486"/>
      <c r="D179" s="753"/>
      <c r="E179" s="703"/>
      <c r="F179" s="484"/>
      <c r="G179" s="484"/>
      <c r="H179" s="484"/>
      <c r="I179" s="484"/>
      <c r="J179" s="699"/>
      <c r="K179" s="671"/>
      <c r="L179" s="671"/>
      <c r="M179" s="671"/>
      <c r="N179" s="671"/>
      <c r="O179" s="671"/>
      <c r="P179" s="676"/>
      <c r="Q179" s="676"/>
      <c r="R179" s="676"/>
      <c r="S179" s="676"/>
      <c r="T179" s="676"/>
      <c r="U179" s="676"/>
      <c r="V179" s="676"/>
      <c r="W179" s="197"/>
      <c r="X179" s="197"/>
      <c r="Y179" s="197"/>
      <c r="Z179" s="197"/>
      <c r="AA179" s="197"/>
      <c r="AB179" s="197"/>
      <c r="AC179" s="197"/>
      <c r="AD179" s="197"/>
      <c r="AE179" s="197"/>
    </row>
    <row r="180" spans="1:31" ht="12.75" outlineLevel="1">
      <c r="A180" s="198"/>
      <c r="B180" s="701"/>
      <c r="C180" s="486"/>
      <c r="D180" s="753"/>
      <c r="E180" s="703"/>
      <c r="F180" s="484"/>
      <c r="G180" s="484"/>
      <c r="H180" s="484"/>
      <c r="I180" s="484"/>
      <c r="J180" s="699"/>
      <c r="K180" s="671"/>
      <c r="L180" s="671"/>
      <c r="M180" s="671"/>
      <c r="N180" s="671"/>
      <c r="O180" s="671"/>
      <c r="P180" s="676"/>
      <c r="Q180" s="676"/>
      <c r="R180" s="676"/>
      <c r="S180" s="676"/>
      <c r="T180" s="676"/>
      <c r="U180" s="676"/>
      <c r="V180" s="676"/>
      <c r="W180" s="197"/>
      <c r="X180" s="197"/>
      <c r="Y180" s="197"/>
      <c r="Z180" s="197"/>
      <c r="AA180" s="197"/>
      <c r="AB180" s="197"/>
      <c r="AC180" s="197"/>
      <c r="AD180" s="197"/>
      <c r="AE180" s="197"/>
    </row>
    <row r="181" spans="1:31" ht="12.75" outlineLevel="1">
      <c r="A181" s="198"/>
      <c r="B181" s="701"/>
      <c r="C181" s="486"/>
      <c r="D181" s="753"/>
      <c r="E181" s="703"/>
      <c r="F181" s="484"/>
      <c r="G181" s="484"/>
      <c r="H181" s="484"/>
      <c r="I181" s="484"/>
      <c r="J181" s="699"/>
      <c r="K181" s="671"/>
      <c r="L181" s="671"/>
      <c r="M181" s="671"/>
      <c r="N181" s="671"/>
      <c r="O181" s="671"/>
      <c r="P181" s="676"/>
      <c r="Q181" s="676"/>
      <c r="R181" s="676"/>
      <c r="S181" s="676"/>
      <c r="T181" s="676"/>
      <c r="U181" s="676"/>
      <c r="V181" s="676"/>
      <c r="W181" s="197"/>
      <c r="X181" s="197"/>
      <c r="Y181" s="197"/>
      <c r="Z181" s="197"/>
      <c r="AA181" s="197"/>
      <c r="AB181" s="197"/>
      <c r="AC181" s="197"/>
      <c r="AD181" s="197"/>
      <c r="AE181" s="197"/>
    </row>
    <row r="182" spans="1:31" ht="12.75" outlineLevel="1">
      <c r="A182" s="198"/>
      <c r="B182" s="701"/>
      <c r="C182" s="486"/>
      <c r="D182" s="753"/>
      <c r="E182" s="703"/>
      <c r="F182" s="484"/>
      <c r="G182" s="484"/>
      <c r="H182" s="484"/>
      <c r="I182" s="484"/>
      <c r="J182" s="699"/>
      <c r="K182" s="671"/>
      <c r="L182" s="671"/>
      <c r="M182" s="671"/>
      <c r="N182" s="671"/>
      <c r="O182" s="671"/>
      <c r="P182" s="676"/>
      <c r="Q182" s="676"/>
      <c r="R182" s="676"/>
      <c r="S182" s="676"/>
      <c r="T182" s="676"/>
      <c r="U182" s="676"/>
      <c r="V182" s="676"/>
      <c r="W182" s="197"/>
      <c r="X182" s="197"/>
      <c r="Y182" s="197"/>
      <c r="Z182" s="197"/>
      <c r="AA182" s="197"/>
      <c r="AB182" s="197"/>
      <c r="AC182" s="197"/>
      <c r="AD182" s="197"/>
      <c r="AE182" s="197"/>
    </row>
    <row r="183" spans="1:31" ht="12.75" outlineLevel="1">
      <c r="A183" s="198"/>
      <c r="B183" s="701"/>
      <c r="C183" s="486"/>
      <c r="D183" s="753"/>
      <c r="E183" s="703"/>
      <c r="F183" s="484"/>
      <c r="G183" s="484"/>
      <c r="H183" s="484"/>
      <c r="I183" s="484"/>
      <c r="J183" s="699"/>
      <c r="K183" s="671"/>
      <c r="L183" s="671"/>
      <c r="M183" s="671"/>
      <c r="N183" s="671"/>
      <c r="O183" s="671"/>
      <c r="P183" s="676"/>
      <c r="Q183" s="676"/>
      <c r="R183" s="676"/>
      <c r="S183" s="676"/>
      <c r="T183" s="676"/>
      <c r="U183" s="676"/>
      <c r="V183" s="676"/>
      <c r="W183" s="197"/>
      <c r="X183" s="197"/>
      <c r="Y183" s="197"/>
      <c r="Z183" s="197"/>
      <c r="AA183" s="197"/>
      <c r="AB183" s="197"/>
      <c r="AC183" s="197"/>
      <c r="AD183" s="197"/>
      <c r="AE183" s="197"/>
    </row>
    <row r="184" spans="1:31" ht="12.75" outlineLevel="1">
      <c r="A184" s="198"/>
      <c r="B184" s="701"/>
      <c r="C184" s="486"/>
      <c r="D184" s="753"/>
      <c r="E184" s="703"/>
      <c r="F184" s="484"/>
      <c r="G184" s="484"/>
      <c r="H184" s="484"/>
      <c r="I184" s="484"/>
      <c r="J184" s="699"/>
      <c r="K184" s="671"/>
      <c r="L184" s="671"/>
      <c r="M184" s="671"/>
      <c r="N184" s="671"/>
      <c r="O184" s="671"/>
      <c r="P184" s="676"/>
      <c r="Q184" s="676"/>
      <c r="R184" s="676"/>
      <c r="S184" s="676"/>
      <c r="T184" s="676"/>
      <c r="U184" s="676"/>
      <c r="V184" s="676"/>
      <c r="W184" s="197"/>
      <c r="X184" s="197"/>
      <c r="Y184" s="197"/>
      <c r="Z184" s="197"/>
      <c r="AA184" s="197"/>
      <c r="AB184" s="197"/>
      <c r="AC184" s="197"/>
      <c r="AD184" s="197"/>
      <c r="AE184" s="197"/>
    </row>
    <row r="185" spans="1:31" ht="12.75" outlineLevel="1">
      <c r="A185" s="198"/>
      <c r="B185" s="701"/>
      <c r="C185" s="486"/>
      <c r="D185" s="753"/>
      <c r="E185" s="703"/>
      <c r="F185" s="484"/>
      <c r="G185" s="484"/>
      <c r="H185" s="484"/>
      <c r="I185" s="484"/>
      <c r="J185" s="699"/>
      <c r="K185" s="671"/>
      <c r="L185" s="671"/>
      <c r="M185" s="671"/>
      <c r="N185" s="671"/>
      <c r="O185" s="671"/>
      <c r="P185" s="676"/>
      <c r="Q185" s="676"/>
      <c r="R185" s="676"/>
      <c r="S185" s="676"/>
      <c r="T185" s="676"/>
      <c r="U185" s="676"/>
      <c r="V185" s="676"/>
      <c r="W185" s="197"/>
      <c r="X185" s="197"/>
      <c r="Y185" s="197"/>
      <c r="Z185" s="197"/>
      <c r="AA185" s="197"/>
      <c r="AB185" s="197"/>
      <c r="AC185" s="197"/>
      <c r="AD185" s="197"/>
      <c r="AE185" s="197"/>
    </row>
    <row r="186" spans="1:31" ht="12.75" outlineLevel="1">
      <c r="A186" s="198"/>
      <c r="B186" s="701"/>
      <c r="C186" s="486"/>
      <c r="D186" s="753"/>
      <c r="E186" s="703"/>
      <c r="F186" s="484"/>
      <c r="G186" s="484"/>
      <c r="H186" s="484"/>
      <c r="I186" s="484"/>
      <c r="J186" s="699"/>
      <c r="K186" s="671"/>
      <c r="L186" s="671"/>
      <c r="M186" s="671"/>
      <c r="N186" s="671"/>
      <c r="O186" s="671"/>
      <c r="P186" s="676"/>
      <c r="Q186" s="676"/>
      <c r="R186" s="676"/>
      <c r="S186" s="676"/>
      <c r="T186" s="676"/>
      <c r="U186" s="676"/>
      <c r="V186" s="676"/>
      <c r="W186" s="197"/>
      <c r="X186" s="197"/>
      <c r="Y186" s="197"/>
      <c r="Z186" s="197"/>
      <c r="AA186" s="197"/>
      <c r="AB186" s="197"/>
      <c r="AC186" s="197"/>
      <c r="AD186" s="197"/>
      <c r="AE186" s="197"/>
    </row>
    <row r="187" spans="1:31" ht="12.75" outlineLevel="1">
      <c r="A187" s="198"/>
      <c r="B187" s="701"/>
      <c r="C187" s="486"/>
      <c r="D187" s="753"/>
      <c r="E187" s="703"/>
      <c r="F187" s="484"/>
      <c r="G187" s="484"/>
      <c r="H187" s="484"/>
      <c r="I187" s="484"/>
      <c r="J187" s="699"/>
      <c r="K187" s="671"/>
      <c r="L187" s="671"/>
      <c r="M187" s="671"/>
      <c r="N187" s="671"/>
      <c r="O187" s="671"/>
      <c r="P187" s="676"/>
      <c r="Q187" s="676"/>
      <c r="R187" s="676"/>
      <c r="S187" s="676"/>
      <c r="T187" s="676"/>
      <c r="U187" s="676"/>
      <c r="V187" s="676"/>
      <c r="W187" s="197"/>
      <c r="X187" s="197"/>
      <c r="Y187" s="197"/>
      <c r="Z187" s="197"/>
      <c r="AA187" s="197"/>
      <c r="AB187" s="197"/>
      <c r="AC187" s="197"/>
      <c r="AD187" s="197"/>
      <c r="AE187" s="197"/>
    </row>
    <row r="188" spans="1:31" ht="12.75" outlineLevel="1">
      <c r="A188" s="198"/>
      <c r="B188" s="701"/>
      <c r="C188" s="486"/>
      <c r="D188" s="753"/>
      <c r="E188" s="703"/>
      <c r="F188" s="484"/>
      <c r="G188" s="484"/>
      <c r="H188" s="484"/>
      <c r="I188" s="484"/>
      <c r="J188" s="699"/>
      <c r="K188" s="671"/>
      <c r="L188" s="671"/>
      <c r="M188" s="671"/>
      <c r="N188" s="671"/>
      <c r="O188" s="671"/>
      <c r="P188" s="676"/>
      <c r="Q188" s="676"/>
      <c r="R188" s="676"/>
      <c r="S188" s="676"/>
      <c r="T188" s="676"/>
      <c r="U188" s="676"/>
      <c r="V188" s="676"/>
      <c r="W188" s="197"/>
      <c r="X188" s="197"/>
      <c r="Y188" s="197"/>
      <c r="Z188" s="197"/>
      <c r="AA188" s="197"/>
      <c r="AB188" s="197"/>
      <c r="AC188" s="197"/>
      <c r="AD188" s="197"/>
      <c r="AE188" s="197"/>
    </row>
    <row r="189" spans="1:31" ht="12.75" outlineLevel="1">
      <c r="A189" s="198"/>
      <c r="B189" s="701"/>
      <c r="C189" s="486"/>
      <c r="D189" s="753"/>
      <c r="E189" s="703"/>
      <c r="F189" s="484"/>
      <c r="G189" s="484"/>
      <c r="H189" s="484"/>
      <c r="I189" s="484"/>
      <c r="J189" s="699"/>
      <c r="K189" s="671"/>
      <c r="L189" s="671"/>
      <c r="M189" s="671"/>
      <c r="N189" s="671"/>
      <c r="O189" s="671"/>
      <c r="P189" s="676"/>
      <c r="Q189" s="676"/>
      <c r="R189" s="676"/>
      <c r="S189" s="676"/>
      <c r="T189" s="676"/>
      <c r="U189" s="676"/>
      <c r="V189" s="676"/>
      <c r="W189" s="197"/>
      <c r="X189" s="197"/>
      <c r="Y189" s="197"/>
      <c r="Z189" s="197"/>
      <c r="AA189" s="197"/>
      <c r="AB189" s="197"/>
      <c r="AC189" s="197"/>
      <c r="AD189" s="197"/>
      <c r="AE189" s="197"/>
    </row>
    <row r="190" spans="1:31" ht="12.75" outlineLevel="1">
      <c r="A190" s="198"/>
      <c r="B190" s="701"/>
      <c r="C190" s="486"/>
      <c r="D190" s="753"/>
      <c r="E190" s="703"/>
      <c r="F190" s="484"/>
      <c r="G190" s="484"/>
      <c r="H190" s="484"/>
      <c r="I190" s="484"/>
      <c r="J190" s="699"/>
      <c r="K190" s="671"/>
      <c r="L190" s="671"/>
      <c r="M190" s="671"/>
      <c r="N190" s="671"/>
      <c r="O190" s="671"/>
      <c r="P190" s="676"/>
      <c r="Q190" s="676"/>
      <c r="R190" s="676"/>
      <c r="S190" s="676"/>
      <c r="T190" s="676"/>
      <c r="U190" s="676"/>
      <c r="V190" s="676"/>
      <c r="W190" s="197"/>
      <c r="X190" s="197"/>
      <c r="Y190" s="197"/>
      <c r="Z190" s="197"/>
      <c r="AA190" s="197"/>
      <c r="AB190" s="197"/>
      <c r="AC190" s="197"/>
      <c r="AD190" s="197"/>
      <c r="AE190" s="197"/>
    </row>
    <row r="191" spans="1:31" ht="12.75" outlineLevel="1">
      <c r="A191" s="198"/>
      <c r="B191" s="701"/>
      <c r="C191" s="486"/>
      <c r="D191" s="753"/>
      <c r="E191" s="703"/>
      <c r="F191" s="484"/>
      <c r="G191" s="484"/>
      <c r="H191" s="484"/>
      <c r="I191" s="484"/>
      <c r="J191" s="699"/>
      <c r="K191" s="671"/>
      <c r="L191" s="671"/>
      <c r="M191" s="671"/>
      <c r="N191" s="671"/>
      <c r="O191" s="671"/>
      <c r="P191" s="676"/>
      <c r="Q191" s="676"/>
      <c r="R191" s="676"/>
      <c r="S191" s="676"/>
      <c r="T191" s="676"/>
      <c r="U191" s="676"/>
      <c r="V191" s="676"/>
      <c r="W191" s="197"/>
      <c r="X191" s="197"/>
      <c r="Y191" s="197"/>
      <c r="Z191" s="197"/>
      <c r="AA191" s="197"/>
      <c r="AB191" s="197"/>
      <c r="AC191" s="197"/>
      <c r="AD191" s="197"/>
      <c r="AE191" s="197"/>
    </row>
    <row r="192" spans="1:31" ht="12.75" outlineLevel="1">
      <c r="A192" s="198"/>
      <c r="B192" s="701"/>
      <c r="C192" s="486"/>
      <c r="D192" s="753"/>
      <c r="E192" s="484"/>
      <c r="F192" s="484"/>
      <c r="G192" s="484"/>
      <c r="H192" s="484"/>
      <c r="I192" s="484"/>
      <c r="J192" s="539"/>
      <c r="K192" s="671"/>
      <c r="L192" s="671"/>
      <c r="M192" s="671"/>
      <c r="N192" s="671"/>
      <c r="O192" s="671"/>
      <c r="P192" s="676"/>
      <c r="Q192" s="676"/>
      <c r="R192" s="676"/>
      <c r="S192" s="676"/>
      <c r="T192" s="676"/>
      <c r="U192" s="676"/>
      <c r="V192" s="676"/>
      <c r="W192" s="197"/>
      <c r="X192" s="197"/>
      <c r="Y192" s="197"/>
      <c r="Z192" s="197"/>
      <c r="AA192" s="197"/>
      <c r="AB192" s="197"/>
      <c r="AC192" s="197"/>
      <c r="AD192" s="197"/>
      <c r="AE192" s="197"/>
    </row>
    <row r="193" spans="1:31" ht="12.75" outlineLevel="1">
      <c r="A193" s="198"/>
      <c r="B193" s="701"/>
      <c r="C193" s="486"/>
      <c r="D193" s="753"/>
      <c r="E193" s="484"/>
      <c r="F193" s="484"/>
      <c r="G193" s="484"/>
      <c r="H193" s="484"/>
      <c r="I193" s="484"/>
      <c r="J193" s="539"/>
      <c r="K193" s="671"/>
      <c r="L193" s="671"/>
      <c r="M193" s="671"/>
      <c r="N193" s="671"/>
      <c r="O193" s="671"/>
      <c r="P193" s="676"/>
      <c r="Q193" s="676"/>
      <c r="R193" s="676"/>
      <c r="S193" s="676"/>
      <c r="T193" s="676"/>
      <c r="U193" s="676"/>
      <c r="V193" s="676"/>
      <c r="W193" s="197"/>
      <c r="X193" s="197"/>
      <c r="Y193" s="197"/>
      <c r="Z193" s="197"/>
      <c r="AA193" s="197"/>
      <c r="AB193" s="197"/>
      <c r="AC193" s="197"/>
      <c r="AD193" s="197"/>
      <c r="AE193" s="197"/>
    </row>
    <row r="194" spans="1:31" ht="12.75" outlineLevel="1">
      <c r="A194" s="198"/>
      <c r="B194" s="700" t="s">
        <v>180</v>
      </c>
      <c r="C194" s="486" t="s">
        <v>142</v>
      </c>
      <c r="D194" s="753">
        <v>60</v>
      </c>
      <c r="E194" s="703"/>
      <c r="F194" s="484" t="s">
        <v>49</v>
      </c>
      <c r="G194" s="484"/>
      <c r="H194" s="484"/>
      <c r="I194" s="484"/>
      <c r="J194" s="699" t="s">
        <v>113</v>
      </c>
      <c r="K194" s="671"/>
      <c r="L194" s="671"/>
      <c r="M194" s="671"/>
      <c r="N194" s="671"/>
      <c r="O194" s="671"/>
      <c r="P194" s="676"/>
      <c r="Q194" s="676"/>
      <c r="R194" s="676"/>
      <c r="S194" s="676"/>
      <c r="T194" s="676"/>
      <c r="U194" s="676"/>
      <c r="V194" s="676"/>
      <c r="W194" s="197"/>
      <c r="X194" s="197"/>
      <c r="Y194" s="197"/>
      <c r="Z194" s="197"/>
      <c r="AA194" s="197"/>
      <c r="AB194" s="197"/>
      <c r="AC194" s="197"/>
      <c r="AD194" s="197"/>
      <c r="AE194" s="197"/>
    </row>
    <row r="195" spans="1:31" ht="12.75" outlineLevel="1">
      <c r="A195" s="198"/>
      <c r="B195" s="662"/>
      <c r="C195" s="486" t="s">
        <v>121</v>
      </c>
      <c r="D195" s="753">
        <v>90</v>
      </c>
      <c r="E195" s="703"/>
      <c r="F195" s="484" t="s">
        <v>122</v>
      </c>
      <c r="G195" s="484" t="s">
        <v>99</v>
      </c>
      <c r="H195" s="484" t="s">
        <v>126</v>
      </c>
      <c r="I195" s="484"/>
      <c r="J195" s="699" t="s">
        <v>118</v>
      </c>
      <c r="K195" s="671"/>
      <c r="L195" s="671"/>
      <c r="M195" s="671"/>
      <c r="N195" s="671"/>
      <c r="O195" s="671"/>
      <c r="P195" s="676"/>
      <c r="Q195" s="676"/>
      <c r="R195" s="676"/>
      <c r="S195" s="676"/>
      <c r="T195" s="676"/>
      <c r="U195" s="676"/>
      <c r="V195" s="676"/>
      <c r="W195" s="197"/>
      <c r="X195" s="197"/>
      <c r="Y195" s="197"/>
      <c r="Z195" s="197"/>
      <c r="AA195" s="197"/>
      <c r="AB195" s="197"/>
      <c r="AC195" s="197"/>
      <c r="AD195" s="197"/>
      <c r="AE195" s="197"/>
    </row>
    <row r="196" spans="1:31" ht="12.75" outlineLevel="1">
      <c r="A196" s="198"/>
      <c r="B196" s="662"/>
      <c r="C196" s="486" t="s">
        <v>124</v>
      </c>
      <c r="D196" s="753">
        <v>45</v>
      </c>
      <c r="E196" s="484"/>
      <c r="F196" s="484" t="s">
        <v>125</v>
      </c>
      <c r="G196" s="484"/>
      <c r="H196" s="484"/>
      <c r="I196" s="484"/>
      <c r="J196" s="539"/>
      <c r="K196" s="671"/>
      <c r="L196" s="671"/>
      <c r="M196" s="671"/>
      <c r="N196" s="671"/>
      <c r="O196" s="671"/>
      <c r="P196" s="676"/>
      <c r="Q196" s="676"/>
      <c r="R196" s="676"/>
      <c r="S196" s="676"/>
      <c r="T196" s="676"/>
      <c r="U196" s="676"/>
      <c r="V196" s="676"/>
      <c r="W196" s="197"/>
      <c r="X196" s="197"/>
      <c r="Y196" s="197"/>
      <c r="Z196" s="197"/>
      <c r="AA196" s="197"/>
      <c r="AB196" s="197"/>
      <c r="AC196" s="197"/>
      <c r="AD196" s="197"/>
      <c r="AE196" s="197"/>
    </row>
    <row r="197" spans="1:31" ht="12.75" outlineLevel="1">
      <c r="A197" s="198"/>
      <c r="B197" s="662"/>
      <c r="C197" s="486"/>
      <c r="D197" s="753"/>
      <c r="E197" s="484"/>
      <c r="F197" s="484"/>
      <c r="G197" s="484"/>
      <c r="H197" s="484"/>
      <c r="I197" s="484"/>
      <c r="J197" s="539"/>
      <c r="K197" s="671"/>
      <c r="L197" s="671"/>
      <c r="M197" s="671"/>
      <c r="N197" s="671"/>
      <c r="O197" s="671"/>
      <c r="P197" s="676"/>
      <c r="Q197" s="676"/>
      <c r="R197" s="676"/>
      <c r="S197" s="676"/>
      <c r="T197" s="676"/>
      <c r="U197" s="676"/>
      <c r="V197" s="676"/>
      <c r="W197" s="197"/>
      <c r="X197" s="197"/>
      <c r="Y197" s="197"/>
      <c r="Z197" s="197"/>
      <c r="AA197" s="197"/>
      <c r="AB197" s="197"/>
      <c r="AC197" s="197"/>
      <c r="AD197" s="197"/>
      <c r="AE197" s="197"/>
    </row>
    <row r="198" spans="1:31" ht="12.75" outlineLevel="1">
      <c r="A198" s="198"/>
      <c r="B198" s="662"/>
      <c r="C198" s="486"/>
      <c r="D198" s="753"/>
      <c r="E198" s="484"/>
      <c r="F198" s="484"/>
      <c r="G198" s="484"/>
      <c r="H198" s="484"/>
      <c r="I198" s="484"/>
      <c r="J198" s="539"/>
      <c r="K198" s="671"/>
      <c r="L198" s="671"/>
      <c r="M198" s="671"/>
      <c r="N198" s="671"/>
      <c r="O198" s="671"/>
      <c r="P198" s="676"/>
      <c r="Q198" s="676"/>
      <c r="R198" s="676"/>
      <c r="S198" s="676"/>
      <c r="T198" s="676"/>
      <c r="U198" s="676"/>
      <c r="V198" s="676"/>
      <c r="W198" s="197"/>
      <c r="X198" s="197"/>
      <c r="Y198" s="197"/>
      <c r="Z198" s="197"/>
      <c r="AA198" s="197"/>
      <c r="AB198" s="197"/>
      <c r="AC198" s="197"/>
      <c r="AD198" s="197"/>
      <c r="AE198" s="197"/>
    </row>
    <row r="199" spans="1:31" ht="12.75" outlineLevel="1">
      <c r="A199" s="198"/>
      <c r="B199" s="662"/>
      <c r="C199" s="486"/>
      <c r="D199" s="753"/>
      <c r="E199" s="484"/>
      <c r="F199" s="484"/>
      <c r="G199" s="484"/>
      <c r="H199" s="484"/>
      <c r="I199" s="484"/>
      <c r="J199" s="539"/>
      <c r="K199" s="671"/>
      <c r="L199" s="671"/>
      <c r="M199" s="671"/>
      <c r="N199" s="671"/>
      <c r="O199" s="671"/>
      <c r="P199" s="676"/>
      <c r="Q199" s="676"/>
      <c r="R199" s="676"/>
      <c r="S199" s="676"/>
      <c r="T199" s="676"/>
      <c r="U199" s="676"/>
      <c r="V199" s="676"/>
      <c r="W199" s="197"/>
      <c r="X199" s="197"/>
      <c r="Y199" s="197"/>
      <c r="Z199" s="197"/>
      <c r="AA199" s="197"/>
      <c r="AB199" s="197"/>
      <c r="AC199" s="197"/>
      <c r="AD199" s="197"/>
      <c r="AE199" s="197"/>
    </row>
    <row r="200" spans="1:31" ht="12.75" outlineLevel="1">
      <c r="A200" s="198"/>
      <c r="B200" s="687"/>
      <c r="C200" s="486"/>
      <c r="D200" s="753"/>
      <c r="E200" s="484"/>
      <c r="F200" s="484"/>
      <c r="G200" s="484"/>
      <c r="H200" s="484"/>
      <c r="I200" s="484"/>
      <c r="J200" s="539"/>
      <c r="K200" s="671"/>
      <c r="L200" s="671"/>
      <c r="M200" s="671"/>
      <c r="N200" s="671"/>
      <c r="O200" s="671"/>
      <c r="P200" s="676"/>
      <c r="Q200" s="676"/>
      <c r="R200" s="676"/>
      <c r="S200" s="676"/>
      <c r="T200" s="676"/>
      <c r="U200" s="676"/>
      <c r="V200" s="676"/>
      <c r="W200" s="197"/>
      <c r="X200" s="197"/>
      <c r="Y200" s="197"/>
      <c r="Z200" s="197"/>
      <c r="AA200" s="197"/>
      <c r="AB200" s="197"/>
      <c r="AC200" s="197"/>
      <c r="AD200" s="197"/>
      <c r="AE200" s="197"/>
    </row>
    <row r="201" spans="1:31" ht="12.75" outlineLevel="1">
      <c r="A201" s="198"/>
      <c r="B201" s="687"/>
      <c r="C201" s="486"/>
      <c r="D201" s="753"/>
      <c r="E201" s="484"/>
      <c r="F201" s="484"/>
      <c r="G201" s="484"/>
      <c r="H201" s="484"/>
      <c r="I201" s="484"/>
      <c r="J201" s="539"/>
      <c r="K201" s="671"/>
      <c r="L201" s="671"/>
      <c r="M201" s="671"/>
      <c r="N201" s="671"/>
      <c r="O201" s="671"/>
      <c r="P201" s="676"/>
      <c r="Q201" s="676"/>
      <c r="R201" s="676"/>
      <c r="S201" s="676"/>
      <c r="T201" s="676"/>
      <c r="U201" s="676"/>
      <c r="V201" s="676"/>
      <c r="W201" s="197"/>
      <c r="X201" s="197"/>
      <c r="Y201" s="197"/>
      <c r="Z201" s="197"/>
      <c r="AA201" s="197"/>
      <c r="AB201" s="197"/>
      <c r="AC201" s="197"/>
      <c r="AD201" s="197"/>
      <c r="AE201" s="197"/>
    </row>
    <row r="202" spans="1:31" ht="12.75" outlineLevel="1">
      <c r="A202" s="198"/>
      <c r="B202" s="687"/>
      <c r="C202" s="486"/>
      <c r="D202" s="753"/>
      <c r="E202" s="484"/>
      <c r="F202" s="484"/>
      <c r="G202" s="484"/>
      <c r="H202" s="484"/>
      <c r="I202" s="484"/>
      <c r="J202" s="539"/>
      <c r="K202" s="671"/>
      <c r="L202" s="671"/>
      <c r="M202" s="671"/>
      <c r="N202" s="671"/>
      <c r="O202" s="671"/>
      <c r="P202" s="676"/>
      <c r="Q202" s="676"/>
      <c r="R202" s="676"/>
      <c r="S202" s="676"/>
      <c r="T202" s="676"/>
      <c r="U202" s="676"/>
      <c r="V202" s="676"/>
      <c r="W202" s="197"/>
      <c r="X202" s="197"/>
      <c r="Y202" s="197"/>
      <c r="Z202" s="197"/>
      <c r="AA202" s="197"/>
      <c r="AB202" s="197"/>
      <c r="AC202" s="197"/>
      <c r="AD202" s="197"/>
      <c r="AE202" s="197"/>
    </row>
    <row r="203" spans="1:31" ht="12.75" outlineLevel="1">
      <c r="A203" s="198"/>
      <c r="B203" s="687"/>
      <c r="C203" s="486"/>
      <c r="D203" s="753"/>
      <c r="E203" s="484"/>
      <c r="F203" s="484"/>
      <c r="G203" s="484"/>
      <c r="H203" s="484"/>
      <c r="I203" s="484"/>
      <c r="J203" s="539"/>
      <c r="K203" s="671"/>
      <c r="L203" s="671"/>
      <c r="M203" s="671"/>
      <c r="N203" s="671"/>
      <c r="O203" s="671"/>
      <c r="P203" s="676"/>
      <c r="Q203" s="676"/>
      <c r="R203" s="676"/>
      <c r="S203" s="676"/>
      <c r="T203" s="676"/>
      <c r="U203" s="676"/>
      <c r="V203" s="676"/>
      <c r="W203" s="197"/>
      <c r="X203" s="197"/>
      <c r="Y203" s="197"/>
      <c r="Z203" s="197"/>
      <c r="AA203" s="197"/>
      <c r="AB203" s="197"/>
      <c r="AC203" s="197"/>
      <c r="AD203" s="197"/>
      <c r="AE203" s="197"/>
    </row>
    <row r="204" spans="1:31" ht="12.75" outlineLevel="1">
      <c r="A204" s="198"/>
      <c r="B204" s="687"/>
      <c r="C204" s="486"/>
      <c r="D204" s="753"/>
      <c r="E204" s="484"/>
      <c r="F204" s="539"/>
      <c r="G204" s="486"/>
      <c r="H204" s="486"/>
      <c r="I204" s="486"/>
      <c r="J204" s="539"/>
      <c r="K204" s="671"/>
      <c r="L204" s="671"/>
      <c r="M204" s="671"/>
      <c r="N204" s="671"/>
      <c r="O204" s="671"/>
      <c r="P204" s="676"/>
      <c r="Q204" s="676"/>
      <c r="R204" s="676"/>
      <c r="S204" s="676"/>
      <c r="T204" s="676"/>
      <c r="U204" s="676"/>
      <c r="V204" s="676"/>
      <c r="W204" s="197"/>
      <c r="X204" s="197"/>
      <c r="Y204" s="197"/>
      <c r="Z204" s="197"/>
      <c r="AA204" s="197"/>
      <c r="AB204" s="197"/>
      <c r="AC204" s="197"/>
      <c r="AD204" s="197"/>
      <c r="AE204" s="197"/>
    </row>
    <row r="205" spans="1:31" ht="12.75">
      <c r="A205" s="198"/>
      <c r="B205" s="704"/>
      <c r="C205" s="705"/>
      <c r="D205" s="706"/>
      <c r="E205" s="707"/>
      <c r="F205" s="707"/>
      <c r="G205" s="707"/>
      <c r="H205" s="707"/>
      <c r="I205" s="540"/>
      <c r="J205" s="541"/>
      <c r="K205" s="517"/>
      <c r="L205" s="542"/>
      <c r="M205" s="543"/>
      <c r="N205" s="708"/>
      <c r="O205" s="708"/>
      <c r="P205" s="475"/>
      <c r="Q205" s="475"/>
      <c r="R205" s="476" t="s">
        <v>136</v>
      </c>
      <c r="S205" s="474"/>
      <c r="T205" s="477"/>
      <c r="U205" s="477"/>
      <c r="V205" s="676"/>
      <c r="W205" s="197"/>
      <c r="X205" s="197"/>
      <c r="Y205" s="197"/>
      <c r="Z205" s="197"/>
      <c r="AA205" s="197"/>
      <c r="AB205" s="197"/>
      <c r="AC205" s="197"/>
      <c r="AD205" s="197"/>
      <c r="AE205" s="197"/>
    </row>
    <row r="206" spans="1:31" ht="12.75">
      <c r="A206" s="198"/>
      <c r="B206" s="544" t="s">
        <v>127</v>
      </c>
      <c r="C206" s="545"/>
      <c r="D206" s="709"/>
      <c r="E206" s="533" t="s">
        <v>10</v>
      </c>
      <c r="F206" s="533" t="s">
        <v>11</v>
      </c>
      <c r="G206" s="533" t="s">
        <v>12</v>
      </c>
      <c r="H206" s="533" t="s">
        <v>93</v>
      </c>
      <c r="I206" s="533" t="s">
        <v>96</v>
      </c>
      <c r="J206" s="710" t="s">
        <v>130</v>
      </c>
      <c r="K206" s="710" t="s">
        <v>129</v>
      </c>
      <c r="L206" s="710" t="s">
        <v>128</v>
      </c>
      <c r="M206" s="710" t="s">
        <v>131</v>
      </c>
      <c r="N206" s="711" t="s">
        <v>130</v>
      </c>
      <c r="O206" s="711" t="s">
        <v>129</v>
      </c>
      <c r="P206" s="712" t="s">
        <v>128</v>
      </c>
      <c r="Q206" s="712" t="s">
        <v>131</v>
      </c>
      <c r="R206" s="713" t="s">
        <v>130</v>
      </c>
      <c r="S206" s="713" t="s">
        <v>129</v>
      </c>
      <c r="T206" s="713" t="s">
        <v>128</v>
      </c>
      <c r="U206" s="713" t="s">
        <v>131</v>
      </c>
      <c r="V206" s="676"/>
      <c r="W206" s="197"/>
      <c r="X206" s="197"/>
      <c r="Y206" s="197"/>
      <c r="Z206" s="197"/>
      <c r="AA206" s="197"/>
      <c r="AB206" s="197"/>
      <c r="AC206" s="197"/>
      <c r="AD206" s="197"/>
      <c r="AE206" s="197"/>
    </row>
    <row r="207" spans="1:31" ht="12.75">
      <c r="A207" s="198"/>
      <c r="B207" s="546">
        <v>0</v>
      </c>
      <c r="C207" s="547"/>
      <c r="D207" s="706"/>
      <c r="E207" s="548"/>
      <c r="F207" s="548"/>
      <c r="G207" s="548"/>
      <c r="H207" s="548"/>
      <c r="I207" s="548"/>
      <c r="J207" s="714" t="s">
        <v>133</v>
      </c>
      <c r="K207" s="715"/>
      <c r="L207" s="715"/>
      <c r="M207" s="715"/>
      <c r="N207" s="716" t="s">
        <v>12</v>
      </c>
      <c r="O207" s="717"/>
      <c r="P207" s="718"/>
      <c r="Q207" s="718"/>
      <c r="R207" s="719" t="s">
        <v>93</v>
      </c>
      <c r="S207" s="720"/>
      <c r="T207" s="720"/>
      <c r="U207" s="720"/>
      <c r="V207" s="676"/>
      <c r="W207" s="197"/>
      <c r="X207" s="197"/>
      <c r="Y207" s="197"/>
      <c r="Z207" s="197"/>
      <c r="AA207" s="197"/>
      <c r="AB207" s="197"/>
      <c r="AC207" s="197"/>
      <c r="AD207" s="197"/>
      <c r="AE207" s="197"/>
    </row>
    <row r="208" spans="1:31" ht="12.75" outlineLevel="1">
      <c r="A208" s="198"/>
      <c r="B208" s="721">
        <v>1</v>
      </c>
      <c r="C208" s="722"/>
      <c r="D208" s="722"/>
      <c r="E208" s="722"/>
      <c r="F208" s="723"/>
      <c r="G208" s="722"/>
      <c r="H208" s="722"/>
      <c r="I208" s="722"/>
      <c r="J208" s="724"/>
      <c r="K208" s="725"/>
      <c r="L208" s="725"/>
      <c r="M208" s="725"/>
      <c r="N208" s="722"/>
      <c r="O208" s="722"/>
      <c r="P208" s="726"/>
      <c r="Q208" s="726"/>
      <c r="R208" s="727"/>
      <c r="S208" s="727"/>
      <c r="T208" s="727"/>
      <c r="U208" s="727"/>
      <c r="V208" s="676"/>
      <c r="W208" s="197"/>
      <c r="X208" s="197"/>
      <c r="Y208" s="197"/>
      <c r="Z208" s="197"/>
      <c r="AA208" s="197"/>
      <c r="AB208" s="197"/>
      <c r="AC208" s="197"/>
      <c r="AD208" s="197"/>
      <c r="AE208" s="197"/>
    </row>
    <row r="209" spans="1:31" ht="12.75" outlineLevel="1">
      <c r="A209" s="198"/>
      <c r="B209" s="550">
        <v>2</v>
      </c>
      <c r="C209" s="551" t="s">
        <v>83</v>
      </c>
      <c r="D209" s="549"/>
      <c r="E209" s="728">
        <v>0.4</v>
      </c>
      <c r="F209" s="729">
        <v>0.32</v>
      </c>
      <c r="G209" s="730">
        <v>0.4</v>
      </c>
      <c r="H209" s="731">
        <v>0.15</v>
      </c>
      <c r="I209" s="732">
        <v>0.36</v>
      </c>
      <c r="J209" s="733">
        <v>60</v>
      </c>
      <c r="K209" s="734">
        <v>30</v>
      </c>
      <c r="L209" s="734">
        <v>0</v>
      </c>
      <c r="M209" s="734">
        <v>-60</v>
      </c>
      <c r="N209" s="735">
        <v>200</v>
      </c>
      <c r="O209" s="735">
        <v>100</v>
      </c>
      <c r="P209" s="736">
        <v>0</v>
      </c>
      <c r="Q209" s="736">
        <v>-100</v>
      </c>
      <c r="R209" s="737">
        <v>60</v>
      </c>
      <c r="S209" s="737">
        <v>30</v>
      </c>
      <c r="T209" s="737">
        <v>0</v>
      </c>
      <c r="U209" s="737">
        <v>-30</v>
      </c>
      <c r="V209" s="676"/>
      <c r="W209" s="197"/>
      <c r="X209" s="197"/>
      <c r="Y209" s="197"/>
      <c r="Z209" s="197"/>
      <c r="AA209" s="197"/>
      <c r="AB209" s="197"/>
      <c r="AC209" s="197"/>
      <c r="AD209" s="197"/>
      <c r="AE209" s="197"/>
    </row>
    <row r="210" spans="1:31" ht="12.75" outlineLevel="1">
      <c r="A210" s="198"/>
      <c r="B210" s="550">
        <v>3</v>
      </c>
      <c r="C210" s="551" t="s">
        <v>84</v>
      </c>
      <c r="D210" s="549"/>
      <c r="E210" s="728">
        <v>0.35</v>
      </c>
      <c r="F210" s="729">
        <v>0.3</v>
      </c>
      <c r="G210" s="730">
        <v>0.6</v>
      </c>
      <c r="H210" s="731">
        <v>0.09</v>
      </c>
      <c r="I210" s="732">
        <v>0.36</v>
      </c>
      <c r="J210" s="733">
        <v>60</v>
      </c>
      <c r="K210" s="734">
        <v>30</v>
      </c>
      <c r="L210" s="734">
        <v>0</v>
      </c>
      <c r="M210" s="734">
        <v>-60</v>
      </c>
      <c r="N210" s="735">
        <v>200</v>
      </c>
      <c r="O210" s="735">
        <v>100</v>
      </c>
      <c r="P210" s="736">
        <v>0</v>
      </c>
      <c r="Q210" s="736">
        <v>-100</v>
      </c>
      <c r="R210" s="737">
        <v>60</v>
      </c>
      <c r="S210" s="737">
        <v>30</v>
      </c>
      <c r="T210" s="737">
        <v>0</v>
      </c>
      <c r="U210" s="737">
        <v>-30</v>
      </c>
      <c r="V210" s="676"/>
      <c r="W210" s="197"/>
      <c r="X210" s="197"/>
      <c r="Y210" s="197"/>
      <c r="Z210" s="197"/>
      <c r="AA210" s="197"/>
      <c r="AB210" s="197"/>
      <c r="AC210" s="197"/>
      <c r="AD210" s="197"/>
      <c r="AE210" s="197"/>
    </row>
    <row r="211" spans="1:31" ht="12.75" outlineLevel="1">
      <c r="A211" s="198"/>
      <c r="B211" s="550">
        <v>4</v>
      </c>
      <c r="C211" s="551" t="s">
        <v>85</v>
      </c>
      <c r="D211" s="549"/>
      <c r="E211" s="728">
        <v>0.4</v>
      </c>
      <c r="F211" s="729">
        <v>0.3</v>
      </c>
      <c r="G211" s="730">
        <v>0.6</v>
      </c>
      <c r="H211" s="731">
        <v>0.09</v>
      </c>
      <c r="I211" s="732">
        <v>0.36</v>
      </c>
      <c r="J211" s="733">
        <v>60</v>
      </c>
      <c r="K211" s="734">
        <v>30</v>
      </c>
      <c r="L211" s="734">
        <v>0</v>
      </c>
      <c r="M211" s="734">
        <v>-60</v>
      </c>
      <c r="N211" s="735">
        <v>200</v>
      </c>
      <c r="O211" s="735">
        <v>100</v>
      </c>
      <c r="P211" s="736">
        <v>0</v>
      </c>
      <c r="Q211" s="736">
        <v>-100</v>
      </c>
      <c r="R211" s="737">
        <v>60</v>
      </c>
      <c r="S211" s="737">
        <v>30</v>
      </c>
      <c r="T211" s="737">
        <v>0</v>
      </c>
      <c r="U211" s="737">
        <v>-30</v>
      </c>
      <c r="V211" s="676"/>
      <c r="W211" s="197"/>
      <c r="X211" s="197"/>
      <c r="Y211" s="197"/>
      <c r="Z211" s="197"/>
      <c r="AA211" s="197"/>
      <c r="AB211" s="197"/>
      <c r="AC211" s="197"/>
      <c r="AD211" s="197"/>
      <c r="AE211" s="197"/>
    </row>
    <row r="212" spans="1:31" ht="12.75" outlineLevel="1">
      <c r="A212" s="198"/>
      <c r="B212" s="550">
        <v>5</v>
      </c>
      <c r="C212" s="551" t="s">
        <v>100</v>
      </c>
      <c r="D212" s="549"/>
      <c r="E212" s="728">
        <v>1.5</v>
      </c>
      <c r="F212" s="729">
        <v>0.9</v>
      </c>
      <c r="G212" s="730">
        <v>1.7</v>
      </c>
      <c r="H212" s="731">
        <v>0.3</v>
      </c>
      <c r="I212" s="732">
        <v>1</v>
      </c>
      <c r="J212" s="733">
        <v>60</v>
      </c>
      <c r="K212" s="734">
        <v>30</v>
      </c>
      <c r="L212" s="734">
        <v>0</v>
      </c>
      <c r="M212" s="734">
        <v>-60</v>
      </c>
      <c r="N212" s="735">
        <v>200</v>
      </c>
      <c r="O212" s="735">
        <v>100</v>
      </c>
      <c r="P212" s="736">
        <v>0</v>
      </c>
      <c r="Q212" s="736">
        <v>-100</v>
      </c>
      <c r="R212" s="737">
        <v>60</v>
      </c>
      <c r="S212" s="737">
        <v>30</v>
      </c>
      <c r="T212" s="737">
        <v>0</v>
      </c>
      <c r="U212" s="737">
        <v>-30</v>
      </c>
      <c r="V212" s="676"/>
      <c r="W212" s="197"/>
      <c r="X212" s="197"/>
      <c r="Y212" s="197"/>
      <c r="Z212" s="197"/>
      <c r="AA212" s="197"/>
      <c r="AB212" s="197"/>
      <c r="AC212" s="197"/>
      <c r="AD212" s="197"/>
      <c r="AE212" s="197"/>
    </row>
    <row r="213" spans="1:31" ht="12.75" outlineLevel="1">
      <c r="A213" s="198"/>
      <c r="B213" s="550">
        <v>6</v>
      </c>
      <c r="C213" s="551" t="s">
        <v>148</v>
      </c>
      <c r="D213" s="549"/>
      <c r="E213" s="728">
        <v>2.2</v>
      </c>
      <c r="F213" s="729">
        <v>0.9</v>
      </c>
      <c r="G213" s="730">
        <v>1.9</v>
      </c>
      <c r="H213" s="731">
        <v>0.4</v>
      </c>
      <c r="I213" s="732">
        <v>1</v>
      </c>
      <c r="J213" s="733">
        <v>60</v>
      </c>
      <c r="K213" s="734">
        <v>30</v>
      </c>
      <c r="L213" s="734">
        <v>0</v>
      </c>
      <c r="M213" s="734">
        <v>-60</v>
      </c>
      <c r="N213" s="735">
        <v>60</v>
      </c>
      <c r="O213" s="735">
        <v>30</v>
      </c>
      <c r="P213" s="736">
        <v>0</v>
      </c>
      <c r="Q213" s="736">
        <v>-40</v>
      </c>
      <c r="R213" s="737">
        <v>60</v>
      </c>
      <c r="S213" s="737">
        <v>30</v>
      </c>
      <c r="T213" s="737">
        <v>0</v>
      </c>
      <c r="U213" s="737">
        <v>-30</v>
      </c>
      <c r="V213" s="676"/>
      <c r="W213" s="197"/>
      <c r="X213" s="197"/>
      <c r="Y213" s="197"/>
      <c r="Z213" s="197"/>
      <c r="AA213" s="197"/>
      <c r="AB213" s="197"/>
      <c r="AC213" s="197"/>
      <c r="AD213" s="197"/>
      <c r="AE213" s="197"/>
    </row>
    <row r="214" spans="1:31" ht="12.75" outlineLevel="1">
      <c r="A214" s="198"/>
      <c r="B214" s="550">
        <v>7</v>
      </c>
      <c r="C214" s="551" t="s">
        <v>110</v>
      </c>
      <c r="D214" s="549"/>
      <c r="E214" s="728">
        <v>1.8</v>
      </c>
      <c r="F214" s="729">
        <v>1</v>
      </c>
      <c r="G214" s="730">
        <v>1.9</v>
      </c>
      <c r="H214" s="731">
        <v>0.4</v>
      </c>
      <c r="I214" s="732">
        <v>1</v>
      </c>
      <c r="J214" s="733">
        <v>60</v>
      </c>
      <c r="K214" s="734">
        <v>30</v>
      </c>
      <c r="L214" s="734">
        <v>0</v>
      </c>
      <c r="M214" s="734">
        <v>-60</v>
      </c>
      <c r="N214" s="735">
        <v>60</v>
      </c>
      <c r="O214" s="735">
        <v>30</v>
      </c>
      <c r="P214" s="736">
        <v>0</v>
      </c>
      <c r="Q214" s="736">
        <v>-40</v>
      </c>
      <c r="R214" s="737">
        <v>60</v>
      </c>
      <c r="S214" s="737">
        <v>30</v>
      </c>
      <c r="T214" s="737">
        <v>0</v>
      </c>
      <c r="U214" s="737">
        <v>-30</v>
      </c>
      <c r="V214" s="676"/>
      <c r="W214" s="197"/>
      <c r="X214" s="197"/>
      <c r="Y214" s="197"/>
      <c r="Z214" s="197"/>
      <c r="AA214" s="197"/>
      <c r="AB214" s="197"/>
      <c r="AC214" s="197"/>
      <c r="AD214" s="197"/>
      <c r="AE214" s="197"/>
    </row>
    <row r="215" spans="1:31" ht="12.75" outlineLevel="1">
      <c r="A215" s="198"/>
      <c r="B215" s="550">
        <v>8</v>
      </c>
      <c r="C215" s="551" t="s">
        <v>87</v>
      </c>
      <c r="D215" s="549"/>
      <c r="E215" s="728">
        <v>1.8</v>
      </c>
      <c r="F215" s="729">
        <v>1</v>
      </c>
      <c r="G215" s="730">
        <v>1.9</v>
      </c>
      <c r="H215" s="731">
        <v>0.4</v>
      </c>
      <c r="I215" s="732">
        <v>1</v>
      </c>
      <c r="J215" s="733">
        <v>60</v>
      </c>
      <c r="K215" s="734">
        <v>30</v>
      </c>
      <c r="L215" s="734">
        <v>0</v>
      </c>
      <c r="M215" s="734">
        <v>-60</v>
      </c>
      <c r="N215" s="735">
        <v>60</v>
      </c>
      <c r="O215" s="735">
        <v>30</v>
      </c>
      <c r="P215" s="736">
        <v>0</v>
      </c>
      <c r="Q215" s="736">
        <v>-40</v>
      </c>
      <c r="R215" s="737">
        <v>60</v>
      </c>
      <c r="S215" s="737">
        <v>30</v>
      </c>
      <c r="T215" s="737">
        <v>0</v>
      </c>
      <c r="U215" s="737">
        <v>-30</v>
      </c>
      <c r="V215" s="676"/>
      <c r="W215" s="197"/>
      <c r="X215" s="197"/>
      <c r="Y215" s="197"/>
      <c r="Z215" s="197"/>
      <c r="AA215" s="197"/>
      <c r="AB215" s="197"/>
      <c r="AC215" s="197"/>
      <c r="AD215" s="197"/>
      <c r="AE215" s="197"/>
    </row>
    <row r="216" spans="1:31" ht="12.75" outlineLevel="1">
      <c r="A216" s="198"/>
      <c r="B216" s="550">
        <v>9</v>
      </c>
      <c r="C216" s="551" t="s">
        <v>147</v>
      </c>
      <c r="D216" s="549"/>
      <c r="E216" s="728">
        <v>1.8</v>
      </c>
      <c r="F216" s="729">
        <v>1</v>
      </c>
      <c r="G216" s="730">
        <v>1.9</v>
      </c>
      <c r="H216" s="731">
        <v>0.4</v>
      </c>
      <c r="I216" s="732">
        <v>1</v>
      </c>
      <c r="J216" s="733">
        <v>60</v>
      </c>
      <c r="K216" s="734">
        <v>30</v>
      </c>
      <c r="L216" s="734">
        <v>0</v>
      </c>
      <c r="M216" s="734">
        <v>-60</v>
      </c>
      <c r="N216" s="735">
        <v>60</v>
      </c>
      <c r="O216" s="735">
        <v>30</v>
      </c>
      <c r="P216" s="736">
        <v>0</v>
      </c>
      <c r="Q216" s="736">
        <v>-40</v>
      </c>
      <c r="R216" s="737">
        <v>60</v>
      </c>
      <c r="S216" s="737">
        <v>30</v>
      </c>
      <c r="T216" s="737">
        <v>0</v>
      </c>
      <c r="U216" s="737">
        <v>-30</v>
      </c>
      <c r="V216" s="676"/>
      <c r="W216" s="197"/>
      <c r="X216" s="197"/>
      <c r="Y216" s="197"/>
      <c r="Z216" s="197"/>
      <c r="AA216" s="197"/>
      <c r="AB216" s="197"/>
      <c r="AC216" s="197"/>
      <c r="AD216" s="197"/>
      <c r="AE216" s="197"/>
    </row>
    <row r="217" spans="1:31" ht="12.75" outlineLevel="1">
      <c r="A217" s="198"/>
      <c r="B217" s="550">
        <v>10</v>
      </c>
      <c r="C217" s="551" t="s">
        <v>86</v>
      </c>
      <c r="D217" s="549"/>
      <c r="E217" s="728">
        <v>1.8</v>
      </c>
      <c r="F217" s="729">
        <v>1</v>
      </c>
      <c r="G217" s="730">
        <v>1.9</v>
      </c>
      <c r="H217" s="731">
        <v>0.3</v>
      </c>
      <c r="I217" s="732">
        <v>1</v>
      </c>
      <c r="J217" s="733">
        <v>60</v>
      </c>
      <c r="K217" s="734">
        <v>30</v>
      </c>
      <c r="L217" s="734">
        <v>0</v>
      </c>
      <c r="M217" s="734">
        <v>-60</v>
      </c>
      <c r="N217" s="735">
        <v>60</v>
      </c>
      <c r="O217" s="735">
        <v>30</v>
      </c>
      <c r="P217" s="736">
        <v>0</v>
      </c>
      <c r="Q217" s="736">
        <v>-40</v>
      </c>
      <c r="R217" s="737">
        <v>60</v>
      </c>
      <c r="S217" s="737">
        <v>30</v>
      </c>
      <c r="T217" s="737">
        <v>0</v>
      </c>
      <c r="U217" s="737">
        <v>-30</v>
      </c>
      <c r="V217" s="676"/>
      <c r="W217" s="197"/>
      <c r="X217" s="197"/>
      <c r="Y217" s="197"/>
      <c r="Z217" s="197"/>
      <c r="AA217" s="197"/>
      <c r="AB217" s="197"/>
      <c r="AC217" s="197"/>
      <c r="AD217" s="197"/>
      <c r="AE217" s="197"/>
    </row>
    <row r="218" spans="1:31" ht="12.75" outlineLevel="1">
      <c r="A218" s="198"/>
      <c r="B218" s="550">
        <v>11</v>
      </c>
      <c r="C218" s="551" t="s">
        <v>88</v>
      </c>
      <c r="D218" s="549"/>
      <c r="E218" s="728">
        <v>1.9</v>
      </c>
      <c r="F218" s="729">
        <v>0.9</v>
      </c>
      <c r="G218" s="730">
        <v>1.9</v>
      </c>
      <c r="H218" s="731">
        <v>0.4</v>
      </c>
      <c r="I218" s="732">
        <v>1</v>
      </c>
      <c r="J218" s="733">
        <v>60</v>
      </c>
      <c r="K218" s="734">
        <v>30</v>
      </c>
      <c r="L218" s="734">
        <v>0</v>
      </c>
      <c r="M218" s="734">
        <v>-60</v>
      </c>
      <c r="N218" s="735">
        <v>60</v>
      </c>
      <c r="O218" s="735">
        <v>30</v>
      </c>
      <c r="P218" s="736">
        <v>0</v>
      </c>
      <c r="Q218" s="736">
        <v>-40</v>
      </c>
      <c r="R218" s="737">
        <v>60</v>
      </c>
      <c r="S218" s="737">
        <v>30</v>
      </c>
      <c r="T218" s="737">
        <v>0</v>
      </c>
      <c r="U218" s="737">
        <v>-30</v>
      </c>
      <c r="V218" s="676"/>
      <c r="W218" s="197"/>
      <c r="X218" s="197"/>
      <c r="Y218" s="197"/>
      <c r="Z218" s="197"/>
      <c r="AA218" s="197"/>
      <c r="AB218" s="197"/>
      <c r="AC218" s="197"/>
      <c r="AD218" s="197"/>
      <c r="AE218" s="197"/>
    </row>
    <row r="219" spans="1:31" ht="12.75" outlineLevel="1">
      <c r="A219" s="198"/>
      <c r="B219" s="550">
        <v>12</v>
      </c>
      <c r="C219" s="551" t="s">
        <v>6</v>
      </c>
      <c r="D219" s="549"/>
      <c r="E219" s="728">
        <v>1.5</v>
      </c>
      <c r="F219" s="729">
        <v>0.9</v>
      </c>
      <c r="G219" s="730">
        <v>1.7</v>
      </c>
      <c r="H219" s="731">
        <v>0.3</v>
      </c>
      <c r="I219" s="732">
        <v>1</v>
      </c>
      <c r="J219" s="733">
        <v>60</v>
      </c>
      <c r="K219" s="734">
        <v>30</v>
      </c>
      <c r="L219" s="734">
        <v>0</v>
      </c>
      <c r="M219" s="734">
        <v>-60</v>
      </c>
      <c r="N219" s="735">
        <v>60</v>
      </c>
      <c r="O219" s="735">
        <v>30</v>
      </c>
      <c r="P219" s="736">
        <v>0</v>
      </c>
      <c r="Q219" s="736">
        <v>-40</v>
      </c>
      <c r="R219" s="737">
        <v>60</v>
      </c>
      <c r="S219" s="737">
        <v>30</v>
      </c>
      <c r="T219" s="737">
        <v>0</v>
      </c>
      <c r="U219" s="737">
        <v>-30</v>
      </c>
      <c r="V219" s="676"/>
      <c r="W219" s="197"/>
      <c r="X219" s="197"/>
      <c r="Y219" s="197"/>
      <c r="Z219" s="197"/>
      <c r="AA219" s="197"/>
      <c r="AB219" s="197"/>
      <c r="AC219" s="197"/>
      <c r="AD219" s="197"/>
      <c r="AE219" s="197"/>
    </row>
    <row r="220" spans="1:31" ht="12.75" outlineLevel="1">
      <c r="A220" s="198"/>
      <c r="B220" s="550">
        <v>13</v>
      </c>
      <c r="C220" s="551" t="s">
        <v>195</v>
      </c>
      <c r="D220" s="549"/>
      <c r="E220" s="728"/>
      <c r="F220" s="729"/>
      <c r="G220" s="730"/>
      <c r="H220" s="731"/>
      <c r="I220" s="732"/>
      <c r="J220" s="733"/>
      <c r="K220" s="734"/>
      <c r="L220" s="734"/>
      <c r="M220" s="734"/>
      <c r="N220" s="735"/>
      <c r="O220" s="735"/>
      <c r="P220" s="736"/>
      <c r="Q220" s="736"/>
      <c r="R220" s="737"/>
      <c r="S220" s="737"/>
      <c r="T220" s="737"/>
      <c r="U220" s="737"/>
      <c r="V220" s="676"/>
      <c r="W220" s="197"/>
      <c r="X220" s="197"/>
      <c r="Y220" s="197"/>
      <c r="Z220" s="197"/>
      <c r="AA220" s="197"/>
      <c r="AB220" s="197"/>
      <c r="AC220" s="197"/>
      <c r="AD220" s="197"/>
      <c r="AE220" s="197"/>
    </row>
    <row r="221" spans="1:31" ht="12.75" outlineLevel="1">
      <c r="A221" s="198"/>
      <c r="B221" s="550">
        <v>14</v>
      </c>
      <c r="C221" s="551" t="s">
        <v>195</v>
      </c>
      <c r="D221" s="549"/>
      <c r="E221" s="728"/>
      <c r="F221" s="729"/>
      <c r="G221" s="730"/>
      <c r="H221" s="731"/>
      <c r="I221" s="732"/>
      <c r="J221" s="733"/>
      <c r="K221" s="734"/>
      <c r="L221" s="734"/>
      <c r="M221" s="734"/>
      <c r="N221" s="735"/>
      <c r="O221" s="735"/>
      <c r="P221" s="736"/>
      <c r="Q221" s="736"/>
      <c r="R221" s="737"/>
      <c r="S221" s="737"/>
      <c r="T221" s="737"/>
      <c r="U221" s="737"/>
      <c r="V221" s="676"/>
      <c r="W221" s="197"/>
      <c r="X221" s="197"/>
      <c r="Y221" s="197"/>
      <c r="Z221" s="197"/>
      <c r="AA221" s="197"/>
      <c r="AB221" s="197"/>
      <c r="AC221" s="197"/>
      <c r="AD221" s="197"/>
      <c r="AE221" s="197"/>
    </row>
    <row r="222" spans="1:31" ht="12.75" outlineLevel="1">
      <c r="A222" s="198"/>
      <c r="B222" s="550">
        <v>15</v>
      </c>
      <c r="C222" s="551" t="s">
        <v>195</v>
      </c>
      <c r="D222" s="549"/>
      <c r="E222" s="728"/>
      <c r="F222" s="729"/>
      <c r="G222" s="730"/>
      <c r="H222" s="731"/>
      <c r="I222" s="732"/>
      <c r="J222" s="733"/>
      <c r="K222" s="734"/>
      <c r="L222" s="734"/>
      <c r="M222" s="734"/>
      <c r="N222" s="735"/>
      <c r="O222" s="735"/>
      <c r="P222" s="736"/>
      <c r="Q222" s="736"/>
      <c r="R222" s="737"/>
      <c r="S222" s="737"/>
      <c r="T222" s="737"/>
      <c r="U222" s="737"/>
      <c r="V222" s="676"/>
      <c r="W222" s="197"/>
      <c r="X222" s="197"/>
      <c r="Y222" s="197"/>
      <c r="Z222" s="197"/>
      <c r="AA222" s="197"/>
      <c r="AB222" s="197"/>
      <c r="AC222" s="197"/>
      <c r="AD222" s="197"/>
      <c r="AE222" s="197"/>
    </row>
    <row r="223" spans="1:31" ht="12.75" outlineLevel="1">
      <c r="A223" s="198"/>
      <c r="B223" s="738"/>
      <c r="C223" s="552"/>
      <c r="D223" s="553"/>
      <c r="E223" s="725"/>
      <c r="F223" s="491"/>
      <c r="G223" s="492"/>
      <c r="H223" s="492"/>
      <c r="I223" s="492"/>
      <c r="J223" s="493"/>
      <c r="K223" s="664"/>
      <c r="L223" s="664"/>
      <c r="M223" s="664"/>
      <c r="N223" s="664"/>
      <c r="O223" s="664"/>
      <c r="P223" s="665"/>
      <c r="Q223" s="727"/>
      <c r="R223" s="727"/>
      <c r="S223" s="727"/>
      <c r="T223" s="727"/>
      <c r="U223" s="727"/>
      <c r="V223" s="676"/>
      <c r="W223" s="197"/>
      <c r="X223" s="197"/>
      <c r="Y223" s="197"/>
      <c r="Z223" s="197"/>
      <c r="AA223" s="197"/>
      <c r="AB223" s="197"/>
      <c r="AC223" s="197"/>
      <c r="AD223" s="197"/>
      <c r="AE223" s="197"/>
    </row>
    <row r="224" spans="1:31" ht="12.75">
      <c r="A224" s="198"/>
      <c r="B224" s="529"/>
      <c r="C224" s="529" t="s">
        <v>153</v>
      </c>
      <c r="D224" s="554" t="s">
        <v>154</v>
      </c>
      <c r="E224" s="529"/>
      <c r="F224" s="503"/>
      <c r="G224" s="504"/>
      <c r="H224" s="504"/>
      <c r="I224" s="504"/>
      <c r="J224" s="239"/>
      <c r="K224" s="36"/>
      <c r="L224" s="36"/>
      <c r="M224" s="36"/>
      <c r="N224" s="36"/>
      <c r="O224" s="671"/>
      <c r="P224" s="676"/>
      <c r="Q224" s="676"/>
      <c r="R224" s="676"/>
      <c r="S224" s="676"/>
      <c r="T224" s="676"/>
      <c r="U224" s="676"/>
      <c r="V224" s="676"/>
      <c r="W224" s="197"/>
      <c r="X224" s="197"/>
      <c r="Y224" s="197"/>
      <c r="Z224" s="197"/>
      <c r="AA224" s="197"/>
      <c r="AB224" s="197"/>
      <c r="AC224" s="197"/>
      <c r="AD224" s="197"/>
      <c r="AE224" s="197"/>
    </row>
    <row r="225" spans="1:31" ht="12.75" hidden="1" outlineLevel="1">
      <c r="A225" s="198"/>
      <c r="B225" s="662" t="s">
        <v>189</v>
      </c>
      <c r="C225" s="672"/>
      <c r="D225" s="739">
        <v>0</v>
      </c>
      <c r="E225" s="672"/>
      <c r="F225" s="505"/>
      <c r="G225" s="506"/>
      <c r="H225" s="506"/>
      <c r="I225" s="506"/>
      <c r="J225" s="507"/>
      <c r="K225" s="655"/>
      <c r="L225" s="655"/>
      <c r="M225" s="655"/>
      <c r="N225" s="655"/>
      <c r="O225" s="655"/>
      <c r="P225" s="656"/>
      <c r="Q225" s="676"/>
      <c r="R225" s="676"/>
      <c r="S225" s="676"/>
      <c r="T225" s="676"/>
      <c r="U225" s="676"/>
      <c r="V225" s="676"/>
      <c r="W225" s="197"/>
      <c r="X225" s="197"/>
      <c r="Y225" s="197"/>
      <c r="Z225" s="197"/>
      <c r="AA225" s="197"/>
      <c r="AB225" s="197"/>
      <c r="AC225" s="197"/>
      <c r="AD225" s="197"/>
      <c r="AE225" s="197"/>
    </row>
    <row r="226" spans="1:31" ht="12.75" outlineLevel="1">
      <c r="A226" s="198"/>
      <c r="B226" s="559">
        <v>1</v>
      </c>
      <c r="C226" s="740" t="s">
        <v>202</v>
      </c>
      <c r="D226" s="741">
        <v>12.2</v>
      </c>
      <c r="E226" s="672"/>
      <c r="F226" s="503"/>
      <c r="G226" s="504"/>
      <c r="H226" s="504"/>
      <c r="I226" s="504"/>
      <c r="J226" s="239"/>
      <c r="K226" s="36"/>
      <c r="L226" s="36"/>
      <c r="M226" s="36"/>
      <c r="N226" s="36"/>
      <c r="O226" s="36"/>
      <c r="P226" s="278"/>
      <c r="Q226" s="676"/>
      <c r="R226" s="676"/>
      <c r="S226" s="676"/>
      <c r="T226" s="676"/>
      <c r="U226" s="676"/>
      <c r="V226" s="676"/>
      <c r="W226" s="197"/>
      <c r="X226" s="197"/>
      <c r="Y226" s="197"/>
      <c r="Z226" s="197"/>
      <c r="AA226" s="197"/>
      <c r="AB226" s="197"/>
      <c r="AC226" s="197"/>
      <c r="AD226" s="197"/>
      <c r="AE226" s="197"/>
    </row>
    <row r="227" spans="1:31" ht="12.75" outlineLevel="1">
      <c r="A227" s="198"/>
      <c r="B227" s="559">
        <v>2</v>
      </c>
      <c r="C227" s="740" t="s">
        <v>99</v>
      </c>
      <c r="D227" s="741">
        <v>8.224</v>
      </c>
      <c r="E227" s="672"/>
      <c r="F227" s="505"/>
      <c r="G227" s="506"/>
      <c r="H227" s="506"/>
      <c r="I227" s="506"/>
      <c r="J227" s="507"/>
      <c r="K227" s="655"/>
      <c r="L227" s="655"/>
      <c r="M227" s="508"/>
      <c r="N227" s="508"/>
      <c r="O227" s="509"/>
      <c r="P227" s="473"/>
      <c r="Q227" s="676"/>
      <c r="R227" s="676"/>
      <c r="S227" s="676"/>
      <c r="T227" s="676"/>
      <c r="U227" s="676"/>
      <c r="V227" s="676"/>
      <c r="W227" s="197"/>
      <c r="X227" s="197"/>
      <c r="Y227" s="197"/>
      <c r="Z227" s="197"/>
      <c r="AA227" s="197"/>
      <c r="AB227" s="197"/>
      <c r="AC227" s="197"/>
      <c r="AD227" s="197"/>
      <c r="AE227" s="197"/>
    </row>
    <row r="228" spans="1:31" ht="12.75" outlineLevel="1">
      <c r="A228" s="198"/>
      <c r="B228" s="559">
        <v>3</v>
      </c>
      <c r="C228" s="740"/>
      <c r="D228" s="741"/>
      <c r="E228" s="672"/>
      <c r="F228" s="503"/>
      <c r="G228" s="504"/>
      <c r="H228" s="504"/>
      <c r="I228" s="504"/>
      <c r="J228" s="239"/>
      <c r="K228" s="36"/>
      <c r="L228" s="36"/>
      <c r="M228" s="36"/>
      <c r="N228" s="36"/>
      <c r="O228" s="36"/>
      <c r="P228" s="278"/>
      <c r="Q228" s="676"/>
      <c r="R228" s="676"/>
      <c r="S228" s="676"/>
      <c r="T228" s="676"/>
      <c r="U228" s="676"/>
      <c r="V228" s="676"/>
      <c r="W228" s="197"/>
      <c r="X228" s="197"/>
      <c r="Y228" s="197"/>
      <c r="Z228" s="197"/>
      <c r="AA228" s="197"/>
      <c r="AB228" s="197"/>
      <c r="AC228" s="197"/>
      <c r="AD228" s="197"/>
      <c r="AE228" s="197"/>
    </row>
    <row r="229" spans="1:31" ht="12.75" outlineLevel="1">
      <c r="A229" s="198"/>
      <c r="B229" s="559">
        <v>4</v>
      </c>
      <c r="C229" s="740"/>
      <c r="D229" s="741"/>
      <c r="E229" s="672"/>
      <c r="F229" s="505"/>
      <c r="G229" s="506"/>
      <c r="H229" s="506"/>
      <c r="I229" s="506"/>
      <c r="J229" s="507"/>
      <c r="K229" s="655"/>
      <c r="L229" s="655"/>
      <c r="M229" s="655"/>
      <c r="N229" s="655"/>
      <c r="O229" s="655"/>
      <c r="P229" s="656"/>
      <c r="Q229" s="676"/>
      <c r="R229" s="676"/>
      <c r="S229" s="676"/>
      <c r="T229" s="676"/>
      <c r="U229" s="676"/>
      <c r="V229" s="676"/>
      <c r="W229" s="197"/>
      <c r="X229" s="197"/>
      <c r="Y229" s="197"/>
      <c r="Z229" s="197"/>
      <c r="AA229" s="197"/>
      <c r="AB229" s="197"/>
      <c r="AC229" s="197"/>
      <c r="AD229" s="197"/>
      <c r="AE229" s="197"/>
    </row>
    <row r="230" spans="1:31" ht="12.75" outlineLevel="1">
      <c r="A230" s="198"/>
      <c r="B230" s="559">
        <v>5</v>
      </c>
      <c r="C230" s="740"/>
      <c r="D230" s="742"/>
      <c r="E230" s="672"/>
      <c r="F230" s="503"/>
      <c r="G230" s="504"/>
      <c r="H230" s="504"/>
      <c r="I230" s="504"/>
      <c r="J230" s="239"/>
      <c r="K230" s="36"/>
      <c r="L230" s="36"/>
      <c r="M230" s="36"/>
      <c r="N230" s="36"/>
      <c r="O230" s="671"/>
      <c r="P230" s="676"/>
      <c r="Q230" s="676"/>
      <c r="R230" s="676"/>
      <c r="S230" s="676"/>
      <c r="T230" s="676"/>
      <c r="U230" s="676"/>
      <c r="V230" s="676"/>
      <c r="W230" s="197"/>
      <c r="X230" s="197"/>
      <c r="Y230" s="197"/>
      <c r="Z230" s="197"/>
      <c r="AA230" s="197"/>
      <c r="AB230" s="197"/>
      <c r="AC230" s="197"/>
      <c r="AD230" s="197"/>
      <c r="AE230" s="197"/>
    </row>
    <row r="231" spans="1:31" ht="12.75" outlineLevel="1">
      <c r="A231" s="198"/>
      <c r="B231" s="559">
        <v>6</v>
      </c>
      <c r="C231" s="740"/>
      <c r="D231" s="741"/>
      <c r="E231" s="672"/>
      <c r="F231" s="505"/>
      <c r="G231" s="506"/>
      <c r="H231" s="506"/>
      <c r="I231" s="506"/>
      <c r="J231" s="507"/>
      <c r="K231" s="655"/>
      <c r="L231" s="655"/>
      <c r="M231" s="655"/>
      <c r="N231" s="655"/>
      <c r="O231" s="655"/>
      <c r="P231" s="656"/>
      <c r="Q231" s="676"/>
      <c r="R231" s="676"/>
      <c r="S231" s="676"/>
      <c r="T231" s="676"/>
      <c r="U231" s="676"/>
      <c r="V231" s="676"/>
      <c r="W231" s="197"/>
      <c r="X231" s="197"/>
      <c r="Y231" s="197"/>
      <c r="Z231" s="197"/>
      <c r="AA231" s="197"/>
      <c r="AB231" s="197"/>
      <c r="AC231" s="197"/>
      <c r="AD231" s="197"/>
      <c r="AE231" s="197"/>
    </row>
    <row r="232" spans="1:31" ht="12.75" outlineLevel="1">
      <c r="A232" s="198"/>
      <c r="B232" s="559">
        <v>7</v>
      </c>
      <c r="C232" s="740"/>
      <c r="D232" s="741"/>
      <c r="E232" s="672"/>
      <c r="F232" s="503"/>
      <c r="G232" s="504"/>
      <c r="H232" s="504"/>
      <c r="I232" s="504"/>
      <c r="J232" s="239"/>
      <c r="K232" s="36"/>
      <c r="L232" s="36"/>
      <c r="M232" s="36"/>
      <c r="N232" s="36"/>
      <c r="O232" s="671"/>
      <c r="P232" s="676"/>
      <c r="Q232" s="676"/>
      <c r="R232" s="676"/>
      <c r="S232" s="676"/>
      <c r="T232" s="676"/>
      <c r="U232" s="676"/>
      <c r="V232" s="676"/>
      <c r="W232" s="197"/>
      <c r="X232" s="197"/>
      <c r="Y232" s="197"/>
      <c r="Z232" s="197"/>
      <c r="AA232" s="197"/>
      <c r="AB232" s="197"/>
      <c r="AC232" s="197"/>
      <c r="AD232" s="197"/>
      <c r="AE232" s="197"/>
    </row>
    <row r="233" spans="1:31" ht="12.75" outlineLevel="1">
      <c r="A233" s="198"/>
      <c r="B233" s="559">
        <v>8</v>
      </c>
      <c r="C233" s="740"/>
      <c r="D233" s="741"/>
      <c r="E233" s="672"/>
      <c r="F233" s="505"/>
      <c r="G233" s="506"/>
      <c r="H233" s="506"/>
      <c r="I233" s="506"/>
      <c r="J233" s="507"/>
      <c r="K233" s="655"/>
      <c r="L233" s="655"/>
      <c r="M233" s="655"/>
      <c r="N233" s="655"/>
      <c r="O233" s="655"/>
      <c r="P233" s="656"/>
      <c r="Q233" s="676"/>
      <c r="R233" s="676"/>
      <c r="S233" s="676"/>
      <c r="T233" s="676"/>
      <c r="U233" s="676"/>
      <c r="V233" s="676"/>
      <c r="W233" s="197"/>
      <c r="X233" s="197"/>
      <c r="Y233" s="197"/>
      <c r="Z233" s="197"/>
      <c r="AA233" s="197"/>
      <c r="AB233" s="197"/>
      <c r="AC233" s="197"/>
      <c r="AD233" s="197"/>
      <c r="AE233" s="197"/>
    </row>
    <row r="234" spans="1:31" ht="12.75" outlineLevel="1">
      <c r="A234" s="198"/>
      <c r="B234" s="559">
        <v>9</v>
      </c>
      <c r="C234" s="740"/>
      <c r="D234" s="741"/>
      <c r="E234" s="672"/>
      <c r="F234" s="503"/>
      <c r="G234" s="504"/>
      <c r="H234" s="504"/>
      <c r="I234" s="504"/>
      <c r="J234" s="239"/>
      <c r="K234" s="36"/>
      <c r="L234" s="36"/>
      <c r="M234" s="36"/>
      <c r="N234" s="36"/>
      <c r="O234" s="671"/>
      <c r="P234" s="676"/>
      <c r="Q234" s="676"/>
      <c r="R234" s="676"/>
      <c r="S234" s="676"/>
      <c r="T234" s="676"/>
      <c r="U234" s="676"/>
      <c r="V234" s="676"/>
      <c r="W234" s="197"/>
      <c r="X234" s="197"/>
      <c r="Y234" s="197"/>
      <c r="Z234" s="197"/>
      <c r="AA234" s="197"/>
      <c r="AB234" s="197"/>
      <c r="AC234" s="197"/>
      <c r="AD234" s="197"/>
      <c r="AE234" s="197"/>
    </row>
    <row r="235" spans="1:31" ht="12.75" outlineLevel="1">
      <c r="A235" s="198"/>
      <c r="B235" s="559">
        <v>10</v>
      </c>
      <c r="C235" s="740"/>
      <c r="D235" s="741"/>
      <c r="E235" s="672"/>
      <c r="F235" s="505"/>
      <c r="G235" s="506"/>
      <c r="H235" s="506"/>
      <c r="I235" s="506"/>
      <c r="J235" s="507"/>
      <c r="K235" s="655"/>
      <c r="L235" s="655"/>
      <c r="M235" s="655"/>
      <c r="N235" s="655"/>
      <c r="O235" s="655"/>
      <c r="P235" s="656"/>
      <c r="Q235" s="676"/>
      <c r="R235" s="676"/>
      <c r="S235" s="676"/>
      <c r="T235" s="676"/>
      <c r="U235" s="676"/>
      <c r="V235" s="676"/>
      <c r="W235" s="197"/>
      <c r="X235" s="197"/>
      <c r="Y235" s="197"/>
      <c r="Z235" s="197"/>
      <c r="AA235" s="197"/>
      <c r="AB235" s="197"/>
      <c r="AC235" s="197"/>
      <c r="AD235" s="197"/>
      <c r="AE235" s="197"/>
    </row>
    <row r="236" spans="1:31" ht="12.75" outlineLevel="1">
      <c r="A236" s="198"/>
      <c r="B236" s="559">
        <v>11</v>
      </c>
      <c r="C236" s="740"/>
      <c r="D236" s="741"/>
      <c r="E236" s="672"/>
      <c r="F236" s="505"/>
      <c r="G236" s="506"/>
      <c r="H236" s="506"/>
      <c r="I236" s="506"/>
      <c r="J236" s="507"/>
      <c r="K236" s="655"/>
      <c r="L236" s="655"/>
      <c r="M236" s="655"/>
      <c r="N236" s="655"/>
      <c r="O236" s="655"/>
      <c r="P236" s="676"/>
      <c r="Q236" s="676"/>
      <c r="R236" s="676"/>
      <c r="S236" s="676"/>
      <c r="T236" s="676"/>
      <c r="U236" s="676"/>
      <c r="V236" s="676"/>
      <c r="W236" s="197"/>
      <c r="X236" s="197"/>
      <c r="Y236" s="197"/>
      <c r="Z236" s="197"/>
      <c r="AA236" s="197"/>
      <c r="AB236" s="197"/>
      <c r="AC236" s="197"/>
      <c r="AD236" s="197"/>
      <c r="AE236" s="197"/>
    </row>
    <row r="237" spans="1:31" ht="12.75" outlineLevel="1">
      <c r="A237" s="198"/>
      <c r="B237" s="559">
        <v>12</v>
      </c>
      <c r="C237" s="740"/>
      <c r="D237" s="741"/>
      <c r="E237" s="672"/>
      <c r="F237" s="503"/>
      <c r="G237" s="504"/>
      <c r="H237" s="504"/>
      <c r="I237" s="504"/>
      <c r="J237" s="239"/>
      <c r="K237" s="36"/>
      <c r="L237" s="36"/>
      <c r="M237" s="36"/>
      <c r="N237" s="36"/>
      <c r="O237" s="671"/>
      <c r="P237" s="677"/>
      <c r="Q237" s="676"/>
      <c r="R237" s="676"/>
      <c r="S237" s="676"/>
      <c r="T237" s="676"/>
      <c r="U237" s="676"/>
      <c r="V237" s="676"/>
      <c r="W237" s="197"/>
      <c r="X237" s="197"/>
      <c r="Y237" s="197"/>
      <c r="Z237" s="197"/>
      <c r="AA237" s="197"/>
      <c r="AB237" s="197"/>
      <c r="AC237" s="197"/>
      <c r="AD237" s="197"/>
      <c r="AE237" s="197"/>
    </row>
    <row r="238" spans="1:31" ht="12.75" outlineLevel="1">
      <c r="A238" s="198"/>
      <c r="B238" s="559">
        <v>13</v>
      </c>
      <c r="C238" s="740"/>
      <c r="D238" s="741"/>
      <c r="E238" s="672"/>
      <c r="F238" s="505"/>
      <c r="G238" s="506"/>
      <c r="H238" s="506"/>
      <c r="I238" s="506"/>
      <c r="J238" s="507"/>
      <c r="K238" s="655"/>
      <c r="L238" s="655"/>
      <c r="M238" s="655"/>
      <c r="N238" s="655"/>
      <c r="O238" s="655"/>
      <c r="P238" s="656"/>
      <c r="Q238" s="676"/>
      <c r="R238" s="676"/>
      <c r="S238" s="676"/>
      <c r="T238" s="676"/>
      <c r="U238" s="676"/>
      <c r="V238" s="676"/>
      <c r="W238" s="197"/>
      <c r="X238" s="197"/>
      <c r="Y238" s="197"/>
      <c r="Z238" s="197"/>
      <c r="AA238" s="197"/>
      <c r="AB238" s="197"/>
      <c r="AC238" s="197"/>
      <c r="AD238" s="197"/>
      <c r="AE238" s="197"/>
    </row>
    <row r="239" spans="1:31" ht="12.75" outlineLevel="1">
      <c r="A239" s="198"/>
      <c r="B239" s="559">
        <v>14</v>
      </c>
      <c r="C239" s="740"/>
      <c r="D239" s="741"/>
      <c r="E239" s="672"/>
      <c r="F239" s="503"/>
      <c r="G239" s="504"/>
      <c r="H239" s="504"/>
      <c r="I239" s="504"/>
      <c r="J239" s="239"/>
      <c r="K239" s="36"/>
      <c r="L239" s="36"/>
      <c r="M239" s="36"/>
      <c r="N239" s="36"/>
      <c r="O239" s="671"/>
      <c r="P239" s="676"/>
      <c r="Q239" s="676"/>
      <c r="R239" s="676"/>
      <c r="S239" s="676"/>
      <c r="T239" s="676"/>
      <c r="U239" s="676"/>
      <c r="V239" s="676"/>
      <c r="W239" s="197"/>
      <c r="X239" s="197"/>
      <c r="Y239" s="197"/>
      <c r="Z239" s="197"/>
      <c r="AA239" s="197"/>
      <c r="AB239" s="197"/>
      <c r="AC239" s="197"/>
      <c r="AD239" s="197"/>
      <c r="AE239" s="197"/>
    </row>
    <row r="240" spans="1:31" ht="12.75" outlineLevel="1">
      <c r="A240" s="198"/>
      <c r="B240" s="559">
        <v>15</v>
      </c>
      <c r="C240" s="740"/>
      <c r="D240" s="742"/>
      <c r="E240" s="672"/>
      <c r="F240" s="505"/>
      <c r="G240" s="506"/>
      <c r="H240" s="506"/>
      <c r="I240" s="506"/>
      <c r="J240" s="507"/>
      <c r="K240" s="655"/>
      <c r="L240" s="655"/>
      <c r="M240" s="655"/>
      <c r="N240" s="655"/>
      <c r="O240" s="655"/>
      <c r="P240" s="656"/>
      <c r="Q240" s="676"/>
      <c r="R240" s="676"/>
      <c r="S240" s="676"/>
      <c r="T240" s="676"/>
      <c r="U240" s="676"/>
      <c r="V240" s="676"/>
      <c r="W240" s="197"/>
      <c r="X240" s="197"/>
      <c r="Y240" s="197"/>
      <c r="Z240" s="197"/>
      <c r="AA240" s="197"/>
      <c r="AB240" s="197"/>
      <c r="AC240" s="197"/>
      <c r="AD240" s="197"/>
      <c r="AE240" s="197"/>
    </row>
    <row r="241" spans="1:31" ht="12.75" outlineLevel="1">
      <c r="A241" s="198"/>
      <c r="B241" s="559">
        <v>16</v>
      </c>
      <c r="C241" s="740"/>
      <c r="D241" s="742"/>
      <c r="E241" s="672"/>
      <c r="F241" s="503"/>
      <c r="G241" s="504"/>
      <c r="H241" s="504"/>
      <c r="I241" s="504"/>
      <c r="J241" s="239"/>
      <c r="K241" s="36"/>
      <c r="L241" s="36"/>
      <c r="M241" s="36"/>
      <c r="N241" s="36"/>
      <c r="O241" s="36"/>
      <c r="P241" s="278"/>
      <c r="Q241" s="676"/>
      <c r="R241" s="676"/>
      <c r="S241" s="676"/>
      <c r="T241" s="676"/>
      <c r="U241" s="676"/>
      <c r="V241" s="676"/>
      <c r="W241" s="197"/>
      <c r="X241" s="197"/>
      <c r="Y241" s="197"/>
      <c r="Z241" s="197"/>
      <c r="AA241" s="197"/>
      <c r="AB241" s="197"/>
      <c r="AC241" s="197"/>
      <c r="AD241" s="197"/>
      <c r="AE241" s="197"/>
    </row>
    <row r="242" spans="1:31" ht="12.75" outlineLevel="1">
      <c r="A242" s="198"/>
      <c r="B242" s="559">
        <v>17</v>
      </c>
      <c r="C242" s="740"/>
      <c r="D242" s="742"/>
      <c r="E242" s="672"/>
      <c r="F242" s="505"/>
      <c r="G242" s="506"/>
      <c r="H242" s="506"/>
      <c r="I242" s="506"/>
      <c r="J242" s="507"/>
      <c r="K242" s="655"/>
      <c r="L242" s="655"/>
      <c r="M242" s="508"/>
      <c r="N242" s="508"/>
      <c r="O242" s="509"/>
      <c r="P242" s="473"/>
      <c r="Q242" s="676"/>
      <c r="R242" s="676"/>
      <c r="S242" s="676"/>
      <c r="T242" s="676"/>
      <c r="U242" s="676"/>
      <c r="V242" s="676"/>
      <c r="W242" s="197"/>
      <c r="X242" s="197"/>
      <c r="Y242" s="197"/>
      <c r="Z242" s="197"/>
      <c r="AA242" s="197"/>
      <c r="AB242" s="197"/>
      <c r="AC242" s="197"/>
      <c r="AD242" s="197"/>
      <c r="AE242" s="197"/>
    </row>
    <row r="243" spans="1:31" ht="12.75" outlineLevel="1">
      <c r="A243" s="198"/>
      <c r="B243" s="559">
        <v>18</v>
      </c>
      <c r="C243" s="740"/>
      <c r="D243" s="742"/>
      <c r="E243" s="672"/>
      <c r="F243" s="503"/>
      <c r="G243" s="504"/>
      <c r="H243" s="504"/>
      <c r="I243" s="504"/>
      <c r="J243" s="239"/>
      <c r="K243" s="36"/>
      <c r="L243" s="36"/>
      <c r="M243" s="36"/>
      <c r="N243" s="36"/>
      <c r="O243" s="36"/>
      <c r="P243" s="278"/>
      <c r="Q243" s="676"/>
      <c r="R243" s="676"/>
      <c r="S243" s="676"/>
      <c r="T243" s="676"/>
      <c r="U243" s="676"/>
      <c r="V243" s="676"/>
      <c r="W243" s="197"/>
      <c r="X243" s="197"/>
      <c r="Y243" s="197"/>
      <c r="Z243" s="197"/>
      <c r="AA243" s="197"/>
      <c r="AB243" s="197"/>
      <c r="AC243" s="197"/>
      <c r="AD243" s="197"/>
      <c r="AE243" s="197"/>
    </row>
    <row r="244" spans="1:31" ht="12.75" outlineLevel="1">
      <c r="A244" s="198"/>
      <c r="B244" s="559">
        <v>19</v>
      </c>
      <c r="C244" s="740"/>
      <c r="D244" s="742"/>
      <c r="E244" s="672"/>
      <c r="F244" s="505"/>
      <c r="G244" s="506"/>
      <c r="H244" s="506"/>
      <c r="I244" s="506"/>
      <c r="J244" s="507"/>
      <c r="K244" s="655"/>
      <c r="L244" s="655"/>
      <c r="M244" s="655"/>
      <c r="N244" s="655"/>
      <c r="O244" s="655"/>
      <c r="P244" s="656"/>
      <c r="Q244" s="676"/>
      <c r="R244" s="676"/>
      <c r="S244" s="676"/>
      <c r="T244" s="676"/>
      <c r="U244" s="676"/>
      <c r="V244" s="676"/>
      <c r="W244" s="197"/>
      <c r="X244" s="197"/>
      <c r="Y244" s="197"/>
      <c r="Z244" s="197"/>
      <c r="AA244" s="197"/>
      <c r="AB244" s="197"/>
      <c r="AC244" s="197"/>
      <c r="AD244" s="197"/>
      <c r="AE244" s="197"/>
    </row>
    <row r="245" spans="1:31" ht="12.75" outlineLevel="1">
      <c r="A245" s="198"/>
      <c r="B245" s="559">
        <v>20</v>
      </c>
      <c r="C245" s="740"/>
      <c r="D245" s="742"/>
      <c r="E245" s="672"/>
      <c r="F245" s="503"/>
      <c r="G245" s="504"/>
      <c r="H245" s="504"/>
      <c r="I245" s="504"/>
      <c r="J245" s="239"/>
      <c r="K245" s="36"/>
      <c r="L245" s="36"/>
      <c r="M245" s="36"/>
      <c r="N245" s="36"/>
      <c r="O245" s="671"/>
      <c r="P245" s="676"/>
      <c r="Q245" s="676"/>
      <c r="R245" s="676"/>
      <c r="S245" s="676"/>
      <c r="T245" s="676"/>
      <c r="U245" s="676"/>
      <c r="V245" s="676"/>
      <c r="W245" s="197"/>
      <c r="X245" s="197"/>
      <c r="Y245" s="197"/>
      <c r="Z245" s="197"/>
      <c r="AA245" s="197"/>
      <c r="AB245" s="197"/>
      <c r="AC245" s="197"/>
      <c r="AD245" s="197"/>
      <c r="AE245" s="197"/>
    </row>
    <row r="246" spans="1:31" ht="12.75" outlineLevel="1">
      <c r="A246" s="198"/>
      <c r="B246" s="559">
        <v>21</v>
      </c>
      <c r="C246" s="740"/>
      <c r="D246" s="742"/>
      <c r="E246" s="672"/>
      <c r="F246" s="505"/>
      <c r="G246" s="506"/>
      <c r="H246" s="506"/>
      <c r="I246" s="506"/>
      <c r="J246" s="507"/>
      <c r="K246" s="655"/>
      <c r="L246" s="655"/>
      <c r="M246" s="655"/>
      <c r="N246" s="655"/>
      <c r="O246" s="655"/>
      <c r="P246" s="656"/>
      <c r="Q246" s="676"/>
      <c r="R246" s="676"/>
      <c r="S246" s="676"/>
      <c r="T246" s="676"/>
      <c r="U246" s="676"/>
      <c r="V246" s="676"/>
      <c r="W246" s="197"/>
      <c r="X246" s="197"/>
      <c r="Y246" s="197"/>
      <c r="Z246" s="197"/>
      <c r="AA246" s="197"/>
      <c r="AB246" s="197"/>
      <c r="AC246" s="197"/>
      <c r="AD246" s="197"/>
      <c r="AE246" s="197"/>
    </row>
    <row r="247" spans="1:31" ht="12.75" outlineLevel="1">
      <c r="A247" s="198"/>
      <c r="B247" s="559">
        <v>22</v>
      </c>
      <c r="C247" s="740"/>
      <c r="D247" s="742"/>
      <c r="E247" s="672"/>
      <c r="F247" s="503"/>
      <c r="G247" s="504"/>
      <c r="H247" s="504"/>
      <c r="I247" s="504"/>
      <c r="J247" s="239"/>
      <c r="K247" s="36"/>
      <c r="L247" s="36"/>
      <c r="M247" s="36"/>
      <c r="N247" s="36"/>
      <c r="O247" s="671"/>
      <c r="P247" s="676"/>
      <c r="Q247" s="676"/>
      <c r="R247" s="676"/>
      <c r="S247" s="676"/>
      <c r="T247" s="676"/>
      <c r="U247" s="676"/>
      <c r="V247" s="676"/>
      <c r="W247" s="197"/>
      <c r="X247" s="197"/>
      <c r="Y247" s="197"/>
      <c r="Z247" s="197"/>
      <c r="AA247" s="197"/>
      <c r="AB247" s="197"/>
      <c r="AC247" s="197"/>
      <c r="AD247" s="197"/>
      <c r="AE247" s="197"/>
    </row>
    <row r="248" spans="1:31" ht="12.75" outlineLevel="1">
      <c r="A248" s="198"/>
      <c r="B248" s="559">
        <v>23</v>
      </c>
      <c r="C248" s="740"/>
      <c r="D248" s="742"/>
      <c r="E248" s="672"/>
      <c r="F248" s="505"/>
      <c r="G248" s="506"/>
      <c r="H248" s="506"/>
      <c r="I248" s="506"/>
      <c r="J248" s="507"/>
      <c r="K248" s="655"/>
      <c r="L248" s="655"/>
      <c r="M248" s="655"/>
      <c r="N248" s="655"/>
      <c r="O248" s="655"/>
      <c r="P248" s="656"/>
      <c r="Q248" s="676"/>
      <c r="R248" s="676"/>
      <c r="S248" s="676"/>
      <c r="T248" s="676"/>
      <c r="U248" s="676"/>
      <c r="V248" s="676"/>
      <c r="W248" s="197"/>
      <c r="X248" s="197"/>
      <c r="Y248" s="197"/>
      <c r="Z248" s="197"/>
      <c r="AA248" s="197"/>
      <c r="AB248" s="197"/>
      <c r="AC248" s="197"/>
      <c r="AD248" s="197"/>
      <c r="AE248" s="197"/>
    </row>
    <row r="249" spans="1:31" ht="12.75" outlineLevel="1">
      <c r="A249" s="198"/>
      <c r="B249" s="559">
        <v>24</v>
      </c>
      <c r="C249" s="740"/>
      <c r="D249" s="742"/>
      <c r="E249" s="672"/>
      <c r="F249" s="503"/>
      <c r="G249" s="504"/>
      <c r="H249" s="504"/>
      <c r="I249" s="504"/>
      <c r="J249" s="239"/>
      <c r="K249" s="36"/>
      <c r="L249" s="36"/>
      <c r="M249" s="36"/>
      <c r="N249" s="36"/>
      <c r="O249" s="671"/>
      <c r="P249" s="676"/>
      <c r="Q249" s="676"/>
      <c r="R249" s="676"/>
      <c r="S249" s="676"/>
      <c r="T249" s="676"/>
      <c r="U249" s="676"/>
      <c r="V249" s="676"/>
      <c r="W249" s="197"/>
      <c r="X249" s="197"/>
      <c r="Y249" s="197"/>
      <c r="Z249" s="197"/>
      <c r="AA249" s="197"/>
      <c r="AB249" s="197"/>
      <c r="AC249" s="197"/>
      <c r="AD249" s="197"/>
      <c r="AE249" s="197"/>
    </row>
    <row r="250" spans="1:31" ht="12.75" outlineLevel="1">
      <c r="A250" s="198"/>
      <c r="B250" s="559">
        <v>25</v>
      </c>
      <c r="C250" s="740"/>
      <c r="D250" s="742"/>
      <c r="E250" s="672"/>
      <c r="F250" s="505"/>
      <c r="G250" s="506"/>
      <c r="H250" s="506"/>
      <c r="I250" s="506"/>
      <c r="J250" s="507"/>
      <c r="K250" s="655"/>
      <c r="L250" s="655"/>
      <c r="M250" s="508"/>
      <c r="N250" s="508"/>
      <c r="O250" s="509"/>
      <c r="P250" s="473"/>
      <c r="Q250" s="676"/>
      <c r="R250" s="676"/>
      <c r="S250" s="676"/>
      <c r="T250" s="676"/>
      <c r="U250" s="676"/>
      <c r="V250" s="676"/>
      <c r="W250" s="197"/>
      <c r="X250" s="197"/>
      <c r="Y250" s="197"/>
      <c r="Z250" s="197"/>
      <c r="AA250" s="197"/>
      <c r="AB250" s="197"/>
      <c r="AC250" s="197"/>
      <c r="AD250" s="197"/>
      <c r="AE250" s="197"/>
    </row>
    <row r="251" spans="1:31" ht="12.75" outlineLevel="1">
      <c r="A251" s="198"/>
      <c r="B251" s="559">
        <v>26</v>
      </c>
      <c r="C251" s="740"/>
      <c r="D251" s="742"/>
      <c r="E251" s="672"/>
      <c r="F251" s="503"/>
      <c r="G251" s="504"/>
      <c r="H251" s="504"/>
      <c r="I251" s="504"/>
      <c r="J251" s="239"/>
      <c r="K251" s="36"/>
      <c r="L251" s="36"/>
      <c r="M251" s="36"/>
      <c r="N251" s="36"/>
      <c r="O251" s="36"/>
      <c r="P251" s="278"/>
      <c r="Q251" s="676"/>
      <c r="R251" s="676"/>
      <c r="S251" s="676"/>
      <c r="T251" s="676"/>
      <c r="U251" s="676"/>
      <c r="V251" s="676"/>
      <c r="W251" s="197"/>
      <c r="X251" s="197"/>
      <c r="Y251" s="197"/>
      <c r="Z251" s="197"/>
      <c r="AA251" s="197"/>
      <c r="AB251" s="197"/>
      <c r="AC251" s="197"/>
      <c r="AD251" s="197"/>
      <c r="AE251" s="197"/>
    </row>
    <row r="252" spans="1:31" ht="12.75" outlineLevel="1">
      <c r="A252" s="198"/>
      <c r="B252" s="559">
        <v>27</v>
      </c>
      <c r="C252" s="740"/>
      <c r="D252" s="742"/>
      <c r="E252" s="672"/>
      <c r="F252" s="505"/>
      <c r="G252" s="506"/>
      <c r="H252" s="506"/>
      <c r="I252" s="506"/>
      <c r="J252" s="507"/>
      <c r="K252" s="655"/>
      <c r="L252" s="655"/>
      <c r="M252" s="655"/>
      <c r="N252" s="655"/>
      <c r="O252" s="655"/>
      <c r="P252" s="656"/>
      <c r="Q252" s="676"/>
      <c r="R252" s="676"/>
      <c r="S252" s="676"/>
      <c r="T252" s="676"/>
      <c r="U252" s="676"/>
      <c r="V252" s="676"/>
      <c r="W252" s="197"/>
      <c r="X252" s="197"/>
      <c r="Y252" s="197"/>
      <c r="Z252" s="197"/>
      <c r="AA252" s="197"/>
      <c r="AB252" s="197"/>
      <c r="AC252" s="197"/>
      <c r="AD252" s="197"/>
      <c r="AE252" s="197"/>
    </row>
    <row r="253" spans="1:31" ht="12.75" outlineLevel="1">
      <c r="A253" s="198"/>
      <c r="B253" s="559">
        <v>28</v>
      </c>
      <c r="C253" s="740"/>
      <c r="D253" s="742"/>
      <c r="E253" s="672"/>
      <c r="F253" s="503"/>
      <c r="G253" s="504"/>
      <c r="H253" s="504"/>
      <c r="I253" s="504"/>
      <c r="J253" s="239"/>
      <c r="K253" s="36"/>
      <c r="L253" s="36"/>
      <c r="M253" s="36"/>
      <c r="N253" s="36"/>
      <c r="O253" s="671"/>
      <c r="P253" s="676"/>
      <c r="Q253" s="676"/>
      <c r="R253" s="676"/>
      <c r="S253" s="676"/>
      <c r="T253" s="676"/>
      <c r="U253" s="676"/>
      <c r="V253" s="676"/>
      <c r="W253" s="197"/>
      <c r="X253" s="197"/>
      <c r="Y253" s="197"/>
      <c r="Z253" s="197"/>
      <c r="AA253" s="197"/>
      <c r="AB253" s="197"/>
      <c r="AC253" s="197"/>
      <c r="AD253" s="197"/>
      <c r="AE253" s="197"/>
    </row>
    <row r="254" spans="1:31" ht="12.75" outlineLevel="1">
      <c r="A254" s="198"/>
      <c r="B254" s="559">
        <v>29</v>
      </c>
      <c r="C254" s="740"/>
      <c r="D254" s="742"/>
      <c r="E254" s="672"/>
      <c r="F254" s="505"/>
      <c r="G254" s="506"/>
      <c r="H254" s="506"/>
      <c r="I254" s="506"/>
      <c r="J254" s="507"/>
      <c r="K254" s="655"/>
      <c r="L254" s="655"/>
      <c r="M254" s="655"/>
      <c r="N254" s="655"/>
      <c r="O254" s="655"/>
      <c r="P254" s="656"/>
      <c r="Q254" s="676"/>
      <c r="R254" s="676"/>
      <c r="S254" s="676"/>
      <c r="T254" s="676"/>
      <c r="U254" s="676"/>
      <c r="V254" s="676"/>
      <c r="W254" s="197"/>
      <c r="X254" s="197"/>
      <c r="Y254" s="197"/>
      <c r="Z254" s="197"/>
      <c r="AA254" s="197"/>
      <c r="AB254" s="197"/>
      <c r="AC254" s="197"/>
      <c r="AD254" s="197"/>
      <c r="AE254" s="197"/>
    </row>
    <row r="255" spans="1:31" ht="12.75" outlineLevel="1">
      <c r="A255" s="198"/>
      <c r="B255" s="559">
        <v>30</v>
      </c>
      <c r="C255" s="740"/>
      <c r="D255" s="742"/>
      <c r="E255" s="672"/>
      <c r="F255" s="503"/>
      <c r="G255" s="504"/>
      <c r="H255" s="504"/>
      <c r="I255" s="504"/>
      <c r="J255" s="239"/>
      <c r="K255" s="36"/>
      <c r="L255" s="36"/>
      <c r="M255" s="36"/>
      <c r="N255" s="36"/>
      <c r="O255" s="36"/>
      <c r="P255" s="278"/>
      <c r="Q255" s="676"/>
      <c r="R255" s="676"/>
      <c r="S255" s="676"/>
      <c r="T255" s="676"/>
      <c r="U255" s="676"/>
      <c r="V255" s="676"/>
      <c r="W255" s="197"/>
      <c r="X255" s="197"/>
      <c r="Y255" s="197"/>
      <c r="Z255" s="197"/>
      <c r="AA255" s="197"/>
      <c r="AB255" s="197"/>
      <c r="AC255" s="197"/>
      <c r="AD255" s="197"/>
      <c r="AE255" s="197"/>
    </row>
    <row r="256" spans="1:31" ht="12.75" outlineLevel="1">
      <c r="A256" s="198"/>
      <c r="B256" s="559">
        <v>31</v>
      </c>
      <c r="C256" s="740"/>
      <c r="D256" s="742"/>
      <c r="E256" s="672"/>
      <c r="F256" s="503"/>
      <c r="G256" s="504"/>
      <c r="H256" s="504"/>
      <c r="I256" s="504"/>
      <c r="J256" s="239"/>
      <c r="K256" s="36"/>
      <c r="L256" s="36"/>
      <c r="M256" s="36"/>
      <c r="N256" s="36"/>
      <c r="O256" s="36"/>
      <c r="P256" s="278"/>
      <c r="Q256" s="676"/>
      <c r="R256" s="676"/>
      <c r="S256" s="676"/>
      <c r="T256" s="676"/>
      <c r="U256" s="676"/>
      <c r="V256" s="676"/>
      <c r="W256" s="197"/>
      <c r="X256" s="197"/>
      <c r="Y256" s="197"/>
      <c r="Z256" s="197"/>
      <c r="AA256" s="197"/>
      <c r="AB256" s="197"/>
      <c r="AC256" s="197"/>
      <c r="AD256" s="197"/>
      <c r="AE256" s="197"/>
    </row>
    <row r="257" spans="1:31" ht="12.75" outlineLevel="1">
      <c r="A257" s="198"/>
      <c r="B257" s="559">
        <v>32</v>
      </c>
      <c r="C257" s="740"/>
      <c r="D257" s="742"/>
      <c r="E257" s="672"/>
      <c r="F257" s="503"/>
      <c r="G257" s="504"/>
      <c r="H257" s="504"/>
      <c r="I257" s="504"/>
      <c r="J257" s="239"/>
      <c r="K257" s="36"/>
      <c r="L257" s="36"/>
      <c r="M257" s="36"/>
      <c r="N257" s="36"/>
      <c r="O257" s="36"/>
      <c r="P257" s="278"/>
      <c r="Q257" s="676"/>
      <c r="R257" s="676"/>
      <c r="S257" s="676"/>
      <c r="T257" s="676"/>
      <c r="U257" s="676"/>
      <c r="V257" s="676"/>
      <c r="W257" s="197"/>
      <c r="X257" s="197"/>
      <c r="Y257" s="197"/>
      <c r="Z257" s="197"/>
      <c r="AA257" s="197"/>
      <c r="AB257" s="197"/>
      <c r="AC257" s="197"/>
      <c r="AD257" s="197"/>
      <c r="AE257" s="197"/>
    </row>
    <row r="258" spans="1:31" ht="12.75" outlineLevel="1">
      <c r="A258" s="198"/>
      <c r="B258" s="559">
        <v>33</v>
      </c>
      <c r="C258" s="740"/>
      <c r="D258" s="742"/>
      <c r="E258" s="672"/>
      <c r="F258" s="503"/>
      <c r="G258" s="504"/>
      <c r="H258" s="504"/>
      <c r="I258" s="504"/>
      <c r="J258" s="239"/>
      <c r="K258" s="36"/>
      <c r="L258" s="36"/>
      <c r="M258" s="36"/>
      <c r="N258" s="36"/>
      <c r="O258" s="36"/>
      <c r="P258" s="278"/>
      <c r="Q258" s="676"/>
      <c r="R258" s="676"/>
      <c r="S258" s="676"/>
      <c r="T258" s="676"/>
      <c r="U258" s="676"/>
      <c r="V258" s="676"/>
      <c r="W258" s="197"/>
      <c r="X258" s="197"/>
      <c r="Y258" s="197"/>
      <c r="Z258" s="197"/>
      <c r="AA258" s="197"/>
      <c r="AB258" s="197"/>
      <c r="AC258" s="197"/>
      <c r="AD258" s="197"/>
      <c r="AE258" s="197"/>
    </row>
    <row r="259" spans="1:31" ht="12.75" outlineLevel="1">
      <c r="A259" s="198"/>
      <c r="B259" s="559">
        <v>34</v>
      </c>
      <c r="C259" s="740"/>
      <c r="D259" s="742"/>
      <c r="E259" s="672"/>
      <c r="F259" s="503"/>
      <c r="G259" s="504"/>
      <c r="H259" s="504"/>
      <c r="I259" s="504"/>
      <c r="J259" s="239"/>
      <c r="K259" s="36"/>
      <c r="L259" s="36"/>
      <c r="M259" s="36"/>
      <c r="N259" s="36"/>
      <c r="O259" s="36"/>
      <c r="P259" s="278"/>
      <c r="Q259" s="676"/>
      <c r="R259" s="676"/>
      <c r="S259" s="676"/>
      <c r="T259" s="676"/>
      <c r="U259" s="676"/>
      <c r="V259" s="676"/>
      <c r="W259" s="197"/>
      <c r="X259" s="197"/>
      <c r="Y259" s="197"/>
      <c r="Z259" s="197"/>
      <c r="AA259" s="197"/>
      <c r="AB259" s="197"/>
      <c r="AC259" s="197"/>
      <c r="AD259" s="197"/>
      <c r="AE259" s="197"/>
    </row>
    <row r="260" spans="1:31" ht="12.75" outlineLevel="1">
      <c r="A260" s="198"/>
      <c r="B260" s="559">
        <v>35</v>
      </c>
      <c r="C260" s="740"/>
      <c r="D260" s="742"/>
      <c r="E260" s="672"/>
      <c r="F260" s="503"/>
      <c r="G260" s="504"/>
      <c r="H260" s="504"/>
      <c r="I260" s="504"/>
      <c r="J260" s="239"/>
      <c r="K260" s="36"/>
      <c r="L260" s="36"/>
      <c r="M260" s="36"/>
      <c r="N260" s="36"/>
      <c r="O260" s="36"/>
      <c r="P260" s="278"/>
      <c r="Q260" s="676"/>
      <c r="R260" s="676"/>
      <c r="S260" s="676"/>
      <c r="T260" s="676"/>
      <c r="U260" s="676"/>
      <c r="V260" s="676"/>
      <c r="W260" s="197"/>
      <c r="X260" s="197"/>
      <c r="Y260" s="197"/>
      <c r="Z260" s="197"/>
      <c r="AA260" s="197"/>
      <c r="AB260" s="197"/>
      <c r="AC260" s="197"/>
      <c r="AD260" s="197"/>
      <c r="AE260" s="197"/>
    </row>
    <row r="261" spans="1:31" ht="12.75" outlineLevel="1">
      <c r="A261" s="198"/>
      <c r="B261" s="559">
        <v>36</v>
      </c>
      <c r="C261" s="740"/>
      <c r="D261" s="742"/>
      <c r="E261" s="672"/>
      <c r="F261" s="503"/>
      <c r="G261" s="504"/>
      <c r="H261" s="504"/>
      <c r="I261" s="504"/>
      <c r="J261" s="239"/>
      <c r="K261" s="36"/>
      <c r="L261" s="36"/>
      <c r="M261" s="36"/>
      <c r="N261" s="36"/>
      <c r="O261" s="36"/>
      <c r="P261" s="278"/>
      <c r="Q261" s="676"/>
      <c r="R261" s="676"/>
      <c r="S261" s="676"/>
      <c r="T261" s="676"/>
      <c r="U261" s="676"/>
      <c r="V261" s="676"/>
      <c r="W261" s="197"/>
      <c r="X261" s="197"/>
      <c r="Y261" s="197"/>
      <c r="Z261" s="197"/>
      <c r="AA261" s="197"/>
      <c r="AB261" s="197"/>
      <c r="AC261" s="197"/>
      <c r="AD261" s="197"/>
      <c r="AE261" s="197"/>
    </row>
    <row r="262" spans="1:31" ht="12.75" outlineLevel="1">
      <c r="A262" s="198"/>
      <c r="B262" s="559">
        <v>37</v>
      </c>
      <c r="C262" s="740"/>
      <c r="D262" s="742"/>
      <c r="E262" s="672"/>
      <c r="F262" s="503"/>
      <c r="G262" s="504"/>
      <c r="H262" s="504"/>
      <c r="I262" s="504"/>
      <c r="J262" s="239"/>
      <c r="K262" s="36"/>
      <c r="L262" s="36"/>
      <c r="M262" s="36"/>
      <c r="N262" s="36"/>
      <c r="O262" s="36"/>
      <c r="P262" s="278"/>
      <c r="Q262" s="676"/>
      <c r="R262" s="676"/>
      <c r="S262" s="676"/>
      <c r="T262" s="676"/>
      <c r="U262" s="676"/>
      <c r="V262" s="676"/>
      <c r="W262" s="197"/>
      <c r="X262" s="197"/>
      <c r="Y262" s="197"/>
      <c r="Z262" s="197"/>
      <c r="AA262" s="197"/>
      <c r="AB262" s="197"/>
      <c r="AC262" s="197"/>
      <c r="AD262" s="197"/>
      <c r="AE262" s="197"/>
    </row>
    <row r="263" spans="1:31" ht="12.75" outlineLevel="1">
      <c r="A263" s="198"/>
      <c r="B263" s="559">
        <v>38</v>
      </c>
      <c r="C263" s="740"/>
      <c r="D263" s="742"/>
      <c r="E263" s="672"/>
      <c r="F263" s="503"/>
      <c r="G263" s="504"/>
      <c r="H263" s="504"/>
      <c r="I263" s="504"/>
      <c r="J263" s="239"/>
      <c r="K263" s="36"/>
      <c r="L263" s="36"/>
      <c r="M263" s="36"/>
      <c r="N263" s="36"/>
      <c r="O263" s="36"/>
      <c r="P263" s="278"/>
      <c r="Q263" s="676"/>
      <c r="R263" s="676"/>
      <c r="S263" s="676"/>
      <c r="T263" s="676"/>
      <c r="U263" s="676"/>
      <c r="V263" s="676"/>
      <c r="W263" s="197"/>
      <c r="X263" s="197"/>
      <c r="Y263" s="197"/>
      <c r="Z263" s="197"/>
      <c r="AA263" s="197"/>
      <c r="AB263" s="197"/>
      <c r="AC263" s="197"/>
      <c r="AD263" s="197"/>
      <c r="AE263" s="197"/>
    </row>
    <row r="264" spans="1:31" ht="12.75" outlineLevel="1">
      <c r="A264" s="198"/>
      <c r="B264" s="559">
        <v>39</v>
      </c>
      <c r="C264" s="740"/>
      <c r="D264" s="742"/>
      <c r="E264" s="672"/>
      <c r="F264" s="503"/>
      <c r="G264" s="504"/>
      <c r="H264" s="504"/>
      <c r="I264" s="504"/>
      <c r="J264" s="239"/>
      <c r="K264" s="36"/>
      <c r="L264" s="36"/>
      <c r="M264" s="36"/>
      <c r="N264" s="36"/>
      <c r="O264" s="36"/>
      <c r="P264" s="278"/>
      <c r="Q264" s="676"/>
      <c r="R264" s="676"/>
      <c r="S264" s="676"/>
      <c r="T264" s="676"/>
      <c r="U264" s="676"/>
      <c r="V264" s="676"/>
      <c r="W264" s="197"/>
      <c r="X264" s="197"/>
      <c r="Y264" s="197"/>
      <c r="Z264" s="197"/>
      <c r="AA264" s="197"/>
      <c r="AB264" s="197"/>
      <c r="AC264" s="197"/>
      <c r="AD264" s="197"/>
      <c r="AE264" s="197"/>
    </row>
    <row r="265" spans="1:31" ht="12.75" outlineLevel="1">
      <c r="A265" s="198"/>
      <c r="B265" s="559">
        <v>40</v>
      </c>
      <c r="C265" s="740"/>
      <c r="D265" s="742"/>
      <c r="E265" s="672"/>
      <c r="F265" s="503"/>
      <c r="G265" s="504"/>
      <c r="H265" s="504"/>
      <c r="I265" s="504"/>
      <c r="J265" s="239"/>
      <c r="K265" s="36"/>
      <c r="L265" s="36"/>
      <c r="M265" s="36"/>
      <c r="N265" s="36"/>
      <c r="O265" s="36"/>
      <c r="P265" s="278"/>
      <c r="Q265" s="676"/>
      <c r="R265" s="676"/>
      <c r="S265" s="676"/>
      <c r="T265" s="676"/>
      <c r="U265" s="676"/>
      <c r="V265" s="676"/>
      <c r="W265" s="197"/>
      <c r="X265" s="197"/>
      <c r="Y265" s="197"/>
      <c r="Z265" s="197"/>
      <c r="AA265" s="197"/>
      <c r="AB265" s="197"/>
      <c r="AC265" s="197"/>
      <c r="AD265" s="197"/>
      <c r="AE265" s="197"/>
    </row>
    <row r="266" spans="1:31" ht="12.75" outlineLevel="1">
      <c r="A266" s="198"/>
      <c r="B266" s="559">
        <v>41</v>
      </c>
      <c r="C266" s="740"/>
      <c r="D266" s="742"/>
      <c r="E266" s="672"/>
      <c r="F266" s="503"/>
      <c r="G266" s="504"/>
      <c r="H266" s="504"/>
      <c r="I266" s="504"/>
      <c r="J266" s="239"/>
      <c r="K266" s="36"/>
      <c r="L266" s="36"/>
      <c r="M266" s="36"/>
      <c r="N266" s="36"/>
      <c r="O266" s="36"/>
      <c r="P266" s="278"/>
      <c r="Q266" s="676"/>
      <c r="R266" s="676"/>
      <c r="S266" s="676"/>
      <c r="T266" s="676"/>
      <c r="U266" s="676"/>
      <c r="V266" s="676"/>
      <c r="W266" s="197"/>
      <c r="X266" s="197"/>
      <c r="Y266" s="197"/>
      <c r="Z266" s="197"/>
      <c r="AA266" s="197"/>
      <c r="AB266" s="197"/>
      <c r="AC266" s="197"/>
      <c r="AD266" s="197"/>
      <c r="AE266" s="197"/>
    </row>
    <row r="267" spans="1:31" ht="12.75" outlineLevel="1">
      <c r="A267" s="198"/>
      <c r="B267" s="559">
        <v>42</v>
      </c>
      <c r="C267" s="740"/>
      <c r="D267" s="742"/>
      <c r="E267" s="672"/>
      <c r="F267" s="503"/>
      <c r="G267" s="504"/>
      <c r="H267" s="504"/>
      <c r="I267" s="504"/>
      <c r="J267" s="239"/>
      <c r="K267" s="36"/>
      <c r="L267" s="36"/>
      <c r="M267" s="36"/>
      <c r="N267" s="36"/>
      <c r="O267" s="36"/>
      <c r="P267" s="278"/>
      <c r="Q267" s="676"/>
      <c r="R267" s="676"/>
      <c r="S267" s="676"/>
      <c r="T267" s="676"/>
      <c r="U267" s="676"/>
      <c r="V267" s="676"/>
      <c r="W267" s="197"/>
      <c r="X267" s="197"/>
      <c r="Y267" s="197"/>
      <c r="Z267" s="197"/>
      <c r="AA267" s="197"/>
      <c r="AB267" s="197"/>
      <c r="AC267" s="197"/>
      <c r="AD267" s="197"/>
      <c r="AE267" s="197"/>
    </row>
    <row r="268" spans="1:31" ht="12.75" outlineLevel="1">
      <c r="A268" s="198"/>
      <c r="B268" s="559">
        <v>43</v>
      </c>
      <c r="C268" s="740"/>
      <c r="D268" s="742"/>
      <c r="E268" s="672"/>
      <c r="F268" s="503"/>
      <c r="G268" s="504"/>
      <c r="H268" s="504"/>
      <c r="I268" s="504"/>
      <c r="J268" s="239"/>
      <c r="K268" s="36"/>
      <c r="L268" s="36"/>
      <c r="M268" s="36"/>
      <c r="N268" s="36"/>
      <c r="O268" s="36"/>
      <c r="P268" s="278"/>
      <c r="Q268" s="676"/>
      <c r="R268" s="676"/>
      <c r="S268" s="676"/>
      <c r="T268" s="676"/>
      <c r="U268" s="676"/>
      <c r="V268" s="676"/>
      <c r="W268" s="197"/>
      <c r="X268" s="197"/>
      <c r="Y268" s="197"/>
      <c r="Z268" s="197"/>
      <c r="AA268" s="197"/>
      <c r="AB268" s="197"/>
      <c r="AC268" s="197"/>
      <c r="AD268" s="197"/>
      <c r="AE268" s="197"/>
    </row>
    <row r="269" spans="1:31" ht="12.75" outlineLevel="1">
      <c r="A269" s="198"/>
      <c r="B269" s="559">
        <v>44</v>
      </c>
      <c r="C269" s="740"/>
      <c r="D269" s="742"/>
      <c r="E269" s="672"/>
      <c r="F269" s="503"/>
      <c r="G269" s="504"/>
      <c r="H269" s="504"/>
      <c r="I269" s="504"/>
      <c r="J269" s="239"/>
      <c r="K269" s="36"/>
      <c r="L269" s="36"/>
      <c r="M269" s="36"/>
      <c r="N269" s="36"/>
      <c r="O269" s="36"/>
      <c r="P269" s="278"/>
      <c r="Q269" s="676"/>
      <c r="R269" s="676"/>
      <c r="S269" s="676"/>
      <c r="T269" s="676"/>
      <c r="U269" s="676"/>
      <c r="V269" s="676"/>
      <c r="W269" s="197"/>
      <c r="X269" s="197"/>
      <c r="Y269" s="197"/>
      <c r="Z269" s="197"/>
      <c r="AA269" s="197"/>
      <c r="AB269" s="197"/>
      <c r="AC269" s="197"/>
      <c r="AD269" s="197"/>
      <c r="AE269" s="197"/>
    </row>
    <row r="270" spans="1:31" ht="12.75" outlineLevel="1">
      <c r="A270" s="198"/>
      <c r="B270" s="559">
        <v>45</v>
      </c>
      <c r="C270" s="740"/>
      <c r="D270" s="742"/>
      <c r="E270" s="672"/>
      <c r="F270" s="503"/>
      <c r="G270" s="504"/>
      <c r="H270" s="504"/>
      <c r="I270" s="504"/>
      <c r="J270" s="239"/>
      <c r="K270" s="36"/>
      <c r="L270" s="36"/>
      <c r="M270" s="36"/>
      <c r="N270" s="36"/>
      <c r="O270" s="36"/>
      <c r="P270" s="278"/>
      <c r="Q270" s="676"/>
      <c r="R270" s="676"/>
      <c r="S270" s="676"/>
      <c r="T270" s="676"/>
      <c r="U270" s="676"/>
      <c r="V270" s="676"/>
      <c r="W270" s="197"/>
      <c r="X270" s="197"/>
      <c r="Y270" s="197"/>
      <c r="Z270" s="197"/>
      <c r="AA270" s="197"/>
      <c r="AB270" s="197"/>
      <c r="AC270" s="197"/>
      <c r="AD270" s="197"/>
      <c r="AE270" s="197"/>
    </row>
    <row r="271" spans="1:31" ht="12.75" outlineLevel="1">
      <c r="A271" s="198"/>
      <c r="B271" s="559">
        <v>46</v>
      </c>
      <c r="C271" s="740"/>
      <c r="D271" s="742"/>
      <c r="E271" s="672"/>
      <c r="F271" s="503"/>
      <c r="G271" s="504"/>
      <c r="H271" s="504"/>
      <c r="I271" s="504"/>
      <c r="J271" s="239"/>
      <c r="K271" s="36"/>
      <c r="L271" s="36"/>
      <c r="M271" s="36"/>
      <c r="N271" s="36"/>
      <c r="O271" s="36"/>
      <c r="P271" s="278"/>
      <c r="Q271" s="676"/>
      <c r="R271" s="676"/>
      <c r="S271" s="676"/>
      <c r="T271" s="676"/>
      <c r="U271" s="676"/>
      <c r="V271" s="676"/>
      <c r="W271" s="197"/>
      <c r="X271" s="197"/>
      <c r="Y271" s="197"/>
      <c r="Z271" s="197"/>
      <c r="AA271" s="197"/>
      <c r="AB271" s="197"/>
      <c r="AC271" s="197"/>
      <c r="AD271" s="197"/>
      <c r="AE271" s="197"/>
    </row>
    <row r="272" spans="1:31" ht="12.75" outlineLevel="1">
      <c r="A272" s="198"/>
      <c r="B272" s="559">
        <v>47</v>
      </c>
      <c r="C272" s="740"/>
      <c r="D272" s="742"/>
      <c r="E272" s="672"/>
      <c r="F272" s="503"/>
      <c r="G272" s="504"/>
      <c r="H272" s="504"/>
      <c r="I272" s="504"/>
      <c r="J272" s="239"/>
      <c r="K272" s="36"/>
      <c r="L272" s="36"/>
      <c r="M272" s="36"/>
      <c r="N272" s="36"/>
      <c r="O272" s="36"/>
      <c r="P272" s="278"/>
      <c r="Q272" s="676"/>
      <c r="R272" s="676"/>
      <c r="S272" s="676"/>
      <c r="T272" s="676"/>
      <c r="U272" s="676"/>
      <c r="V272" s="676"/>
      <c r="W272" s="197"/>
      <c r="X272" s="197"/>
      <c r="Y272" s="197"/>
      <c r="Z272" s="197"/>
      <c r="AA272" s="197"/>
      <c r="AB272" s="197"/>
      <c r="AC272" s="197"/>
      <c r="AD272" s="197"/>
      <c r="AE272" s="197"/>
    </row>
    <row r="273" spans="1:31" ht="12.75" outlineLevel="1">
      <c r="A273" s="198"/>
      <c r="B273" s="559">
        <v>48</v>
      </c>
      <c r="C273" s="740"/>
      <c r="D273" s="742"/>
      <c r="E273" s="672"/>
      <c r="F273" s="503"/>
      <c r="G273" s="504"/>
      <c r="H273" s="504"/>
      <c r="I273" s="504"/>
      <c r="J273" s="239"/>
      <c r="K273" s="36"/>
      <c r="L273" s="36"/>
      <c r="M273" s="36"/>
      <c r="N273" s="36"/>
      <c r="O273" s="36"/>
      <c r="P273" s="278"/>
      <c r="Q273" s="676"/>
      <c r="R273" s="676"/>
      <c r="S273" s="676"/>
      <c r="T273" s="676"/>
      <c r="U273" s="676"/>
      <c r="V273" s="676"/>
      <c r="W273" s="197"/>
      <c r="X273" s="197"/>
      <c r="Y273" s="197"/>
      <c r="Z273" s="197"/>
      <c r="AA273" s="197"/>
      <c r="AB273" s="197"/>
      <c r="AC273" s="197"/>
      <c r="AD273" s="197"/>
      <c r="AE273" s="197"/>
    </row>
    <row r="274" spans="1:31" ht="12.75" outlineLevel="1">
      <c r="A274" s="198"/>
      <c r="B274" s="559">
        <v>49</v>
      </c>
      <c r="C274" s="740"/>
      <c r="D274" s="742"/>
      <c r="E274" s="672"/>
      <c r="F274" s="503"/>
      <c r="G274" s="504"/>
      <c r="H274" s="504"/>
      <c r="I274" s="504"/>
      <c r="J274" s="239"/>
      <c r="K274" s="36"/>
      <c r="L274" s="36"/>
      <c r="M274" s="36"/>
      <c r="N274" s="36"/>
      <c r="O274" s="36"/>
      <c r="P274" s="278"/>
      <c r="Q274" s="676"/>
      <c r="R274" s="676"/>
      <c r="S274" s="676"/>
      <c r="T274" s="676"/>
      <c r="U274" s="676"/>
      <c r="V274" s="676"/>
      <c r="W274" s="197"/>
      <c r="X274" s="197"/>
      <c r="Y274" s="197"/>
      <c r="Z274" s="197"/>
      <c r="AA274" s="197"/>
      <c r="AB274" s="197"/>
      <c r="AC274" s="197"/>
      <c r="AD274" s="197"/>
      <c r="AE274" s="197"/>
    </row>
    <row r="275" spans="1:31" ht="12.75" outlineLevel="1">
      <c r="A275" s="198"/>
      <c r="B275" s="559">
        <v>50</v>
      </c>
      <c r="C275" s="740"/>
      <c r="D275" s="742"/>
      <c r="E275" s="672"/>
      <c r="F275" s="503"/>
      <c r="G275" s="504"/>
      <c r="H275" s="504"/>
      <c r="I275" s="504"/>
      <c r="J275" s="239"/>
      <c r="K275" s="36"/>
      <c r="L275" s="36"/>
      <c r="M275" s="36"/>
      <c r="N275" s="36"/>
      <c r="O275" s="36"/>
      <c r="P275" s="278"/>
      <c r="Q275" s="676"/>
      <c r="R275" s="676"/>
      <c r="S275" s="676"/>
      <c r="T275" s="676"/>
      <c r="U275" s="676"/>
      <c r="V275" s="676"/>
      <c r="W275" s="197"/>
      <c r="X275" s="197"/>
      <c r="Y275" s="197"/>
      <c r="Z275" s="197"/>
      <c r="AA275" s="197"/>
      <c r="AB275" s="197"/>
      <c r="AC275" s="197"/>
      <c r="AD275" s="197"/>
      <c r="AE275" s="197"/>
    </row>
    <row r="276" spans="1:31" ht="12.75" outlineLevel="1">
      <c r="A276" s="198"/>
      <c r="B276" s="559">
        <v>51</v>
      </c>
      <c r="C276" s="740"/>
      <c r="D276" s="742"/>
      <c r="E276" s="672"/>
      <c r="F276" s="503"/>
      <c r="G276" s="504"/>
      <c r="H276" s="504"/>
      <c r="I276" s="504"/>
      <c r="J276" s="239"/>
      <c r="K276" s="36"/>
      <c r="L276" s="36"/>
      <c r="M276" s="36"/>
      <c r="N276" s="36"/>
      <c r="O276" s="36"/>
      <c r="P276" s="278"/>
      <c r="Q276" s="676"/>
      <c r="R276" s="676"/>
      <c r="S276" s="676"/>
      <c r="T276" s="676"/>
      <c r="U276" s="676"/>
      <c r="V276" s="676"/>
      <c r="W276" s="197"/>
      <c r="X276" s="197"/>
      <c r="Y276" s="197"/>
      <c r="Z276" s="197"/>
      <c r="AA276" s="197"/>
      <c r="AB276" s="197"/>
      <c r="AC276" s="197"/>
      <c r="AD276" s="197"/>
      <c r="AE276" s="197"/>
    </row>
    <row r="277" spans="1:31" ht="12.75" outlineLevel="1">
      <c r="A277" s="198"/>
      <c r="B277" s="559">
        <v>52</v>
      </c>
      <c r="C277" s="740"/>
      <c r="D277" s="742"/>
      <c r="E277" s="672"/>
      <c r="F277" s="503"/>
      <c r="G277" s="504"/>
      <c r="H277" s="504"/>
      <c r="I277" s="504"/>
      <c r="J277" s="239"/>
      <c r="K277" s="36"/>
      <c r="L277" s="36"/>
      <c r="M277" s="36"/>
      <c r="N277" s="36"/>
      <c r="O277" s="36"/>
      <c r="P277" s="278"/>
      <c r="Q277" s="676"/>
      <c r="R277" s="676"/>
      <c r="S277" s="676"/>
      <c r="T277" s="676"/>
      <c r="U277" s="676"/>
      <c r="V277" s="676"/>
      <c r="W277" s="197"/>
      <c r="X277" s="197"/>
      <c r="Y277" s="197"/>
      <c r="Z277" s="197"/>
      <c r="AA277" s="197"/>
      <c r="AB277" s="197"/>
      <c r="AC277" s="197"/>
      <c r="AD277" s="197"/>
      <c r="AE277" s="197"/>
    </row>
    <row r="278" spans="1:31" ht="12.75" outlineLevel="1">
      <c r="A278" s="198"/>
      <c r="B278" s="559">
        <v>53</v>
      </c>
      <c r="C278" s="740"/>
      <c r="D278" s="742"/>
      <c r="E278" s="672"/>
      <c r="F278" s="503"/>
      <c r="G278" s="504"/>
      <c r="H278" s="504"/>
      <c r="I278" s="504"/>
      <c r="J278" s="239"/>
      <c r="K278" s="36"/>
      <c r="L278" s="36"/>
      <c r="M278" s="36"/>
      <c r="N278" s="36"/>
      <c r="O278" s="36"/>
      <c r="P278" s="278"/>
      <c r="Q278" s="676"/>
      <c r="R278" s="676"/>
      <c r="S278" s="676"/>
      <c r="T278" s="676"/>
      <c r="U278" s="676"/>
      <c r="V278" s="676"/>
      <c r="W278" s="197"/>
      <c r="X278" s="197"/>
      <c r="Y278" s="197"/>
      <c r="Z278" s="197"/>
      <c r="AA278" s="197"/>
      <c r="AB278" s="197"/>
      <c r="AC278" s="197"/>
      <c r="AD278" s="197"/>
      <c r="AE278" s="197"/>
    </row>
    <row r="279" spans="1:31" ht="12.75" outlineLevel="1">
      <c r="A279" s="198"/>
      <c r="B279" s="559">
        <v>54</v>
      </c>
      <c r="C279" s="740"/>
      <c r="D279" s="742"/>
      <c r="E279" s="672"/>
      <c r="F279" s="503"/>
      <c r="G279" s="504"/>
      <c r="H279" s="504"/>
      <c r="I279" s="504"/>
      <c r="J279" s="239"/>
      <c r="K279" s="36"/>
      <c r="L279" s="36"/>
      <c r="M279" s="36"/>
      <c r="N279" s="36"/>
      <c r="O279" s="36"/>
      <c r="P279" s="278"/>
      <c r="Q279" s="676"/>
      <c r="R279" s="676"/>
      <c r="S279" s="676"/>
      <c r="T279" s="676"/>
      <c r="U279" s="676"/>
      <c r="V279" s="676"/>
      <c r="W279" s="197"/>
      <c r="X279" s="197"/>
      <c r="Y279" s="197"/>
      <c r="Z279" s="197"/>
      <c r="AA279" s="197"/>
      <c r="AB279" s="197"/>
      <c r="AC279" s="197"/>
      <c r="AD279" s="197"/>
      <c r="AE279" s="197"/>
    </row>
    <row r="280" spans="1:31" ht="12.75" outlineLevel="1">
      <c r="A280" s="198"/>
      <c r="B280" s="559">
        <v>55</v>
      </c>
      <c r="C280" s="740"/>
      <c r="D280" s="742"/>
      <c r="E280" s="672"/>
      <c r="F280" s="503"/>
      <c r="G280" s="504"/>
      <c r="H280" s="504"/>
      <c r="I280" s="504"/>
      <c r="J280" s="239"/>
      <c r="K280" s="36"/>
      <c r="L280" s="36"/>
      <c r="M280" s="36"/>
      <c r="N280" s="36"/>
      <c r="O280" s="36"/>
      <c r="P280" s="278"/>
      <c r="Q280" s="676"/>
      <c r="R280" s="676"/>
      <c r="S280" s="676"/>
      <c r="T280" s="676"/>
      <c r="U280" s="676"/>
      <c r="V280" s="676"/>
      <c r="W280" s="197"/>
      <c r="X280" s="197"/>
      <c r="Y280" s="197"/>
      <c r="Z280" s="197"/>
      <c r="AA280" s="197"/>
      <c r="AB280" s="197"/>
      <c r="AC280" s="197"/>
      <c r="AD280" s="197"/>
      <c r="AE280" s="197"/>
    </row>
    <row r="281" spans="1:31" ht="12.75" outlineLevel="1">
      <c r="A281" s="198"/>
      <c r="B281" s="559">
        <v>56</v>
      </c>
      <c r="C281" s="740"/>
      <c r="D281" s="742"/>
      <c r="E281" s="672"/>
      <c r="F281" s="503"/>
      <c r="G281" s="504"/>
      <c r="H281" s="504"/>
      <c r="I281" s="504"/>
      <c r="J281" s="239"/>
      <c r="K281" s="36"/>
      <c r="L281" s="36"/>
      <c r="M281" s="36"/>
      <c r="N281" s="36"/>
      <c r="O281" s="36"/>
      <c r="P281" s="278"/>
      <c r="Q281" s="676"/>
      <c r="R281" s="676"/>
      <c r="S281" s="676"/>
      <c r="T281" s="676"/>
      <c r="U281" s="676"/>
      <c r="V281" s="676"/>
      <c r="W281" s="197"/>
      <c r="X281" s="197"/>
      <c r="Y281" s="197"/>
      <c r="Z281" s="197"/>
      <c r="AA281" s="197"/>
      <c r="AB281" s="197"/>
      <c r="AC281" s="197"/>
      <c r="AD281" s="197"/>
      <c r="AE281" s="197"/>
    </row>
    <row r="282" spans="1:31" ht="12.75" outlineLevel="1">
      <c r="A282" s="198"/>
      <c r="B282" s="559">
        <v>57</v>
      </c>
      <c r="C282" s="740"/>
      <c r="D282" s="742"/>
      <c r="E282" s="672"/>
      <c r="F282" s="503"/>
      <c r="G282" s="504"/>
      <c r="H282" s="504"/>
      <c r="I282" s="504"/>
      <c r="J282" s="239"/>
      <c r="K282" s="36"/>
      <c r="L282" s="36"/>
      <c r="M282" s="36"/>
      <c r="N282" s="36"/>
      <c r="O282" s="36"/>
      <c r="P282" s="278"/>
      <c r="Q282" s="676"/>
      <c r="R282" s="676"/>
      <c r="S282" s="676"/>
      <c r="T282" s="676"/>
      <c r="U282" s="676"/>
      <c r="V282" s="676"/>
      <c r="W282" s="197"/>
      <c r="X282" s="197"/>
      <c r="Y282" s="197"/>
      <c r="Z282" s="197"/>
      <c r="AA282" s="197"/>
      <c r="AB282" s="197"/>
      <c r="AC282" s="197"/>
      <c r="AD282" s="197"/>
      <c r="AE282" s="197"/>
    </row>
    <row r="283" spans="1:31" ht="12.75" outlineLevel="1">
      <c r="A283" s="198"/>
      <c r="B283" s="559">
        <v>58</v>
      </c>
      <c r="C283" s="740"/>
      <c r="D283" s="742"/>
      <c r="E283" s="672"/>
      <c r="F283" s="503"/>
      <c r="G283" s="504"/>
      <c r="H283" s="504"/>
      <c r="I283" s="504"/>
      <c r="J283" s="239"/>
      <c r="K283" s="36"/>
      <c r="L283" s="36"/>
      <c r="M283" s="36"/>
      <c r="N283" s="36"/>
      <c r="O283" s="36"/>
      <c r="P283" s="278"/>
      <c r="Q283" s="676"/>
      <c r="R283" s="676"/>
      <c r="S283" s="676"/>
      <c r="T283" s="676"/>
      <c r="U283" s="676"/>
      <c r="V283" s="676"/>
      <c r="W283" s="197"/>
      <c r="X283" s="197"/>
      <c r="Y283" s="197"/>
      <c r="Z283" s="197"/>
      <c r="AA283" s="197"/>
      <c r="AB283" s="197"/>
      <c r="AC283" s="197"/>
      <c r="AD283" s="197"/>
      <c r="AE283" s="197"/>
    </row>
    <row r="284" spans="1:31" ht="12.75" outlineLevel="1">
      <c r="A284" s="198"/>
      <c r="B284" s="559">
        <v>59</v>
      </c>
      <c r="C284" s="740"/>
      <c r="D284" s="742"/>
      <c r="E284" s="672"/>
      <c r="F284" s="503"/>
      <c r="G284" s="504"/>
      <c r="H284" s="504"/>
      <c r="I284" s="504"/>
      <c r="J284" s="239"/>
      <c r="K284" s="36"/>
      <c r="L284" s="36"/>
      <c r="M284" s="36"/>
      <c r="N284" s="36"/>
      <c r="O284" s="36"/>
      <c r="P284" s="278"/>
      <c r="Q284" s="676"/>
      <c r="R284" s="676"/>
      <c r="S284" s="676"/>
      <c r="T284" s="676"/>
      <c r="U284" s="676"/>
      <c r="V284" s="676"/>
      <c r="W284" s="197"/>
      <c r="X284" s="197"/>
      <c r="Y284" s="197"/>
      <c r="Z284" s="197"/>
      <c r="AA284" s="197"/>
      <c r="AB284" s="197"/>
      <c r="AC284" s="197"/>
      <c r="AD284" s="197"/>
      <c r="AE284" s="197"/>
    </row>
    <row r="285" spans="1:31" ht="12.75" outlineLevel="1">
      <c r="A285" s="198"/>
      <c r="B285" s="559">
        <v>60</v>
      </c>
      <c r="C285" s="740"/>
      <c r="D285" s="742"/>
      <c r="E285" s="672"/>
      <c r="F285" s="503"/>
      <c r="G285" s="504"/>
      <c r="H285" s="504"/>
      <c r="I285" s="504"/>
      <c r="J285" s="239"/>
      <c r="K285" s="36"/>
      <c r="L285" s="36"/>
      <c r="M285" s="36"/>
      <c r="N285" s="36"/>
      <c r="O285" s="36"/>
      <c r="P285" s="278"/>
      <c r="Q285" s="676"/>
      <c r="R285" s="676"/>
      <c r="S285" s="676"/>
      <c r="T285" s="676"/>
      <c r="U285" s="676"/>
      <c r="V285" s="676"/>
      <c r="W285" s="197"/>
      <c r="X285" s="197"/>
      <c r="Y285" s="197"/>
      <c r="Z285" s="197"/>
      <c r="AA285" s="197"/>
      <c r="AB285" s="197"/>
      <c r="AC285" s="197"/>
      <c r="AD285" s="197"/>
      <c r="AE285" s="197"/>
    </row>
    <row r="286" spans="1:31" ht="12.75" outlineLevel="1">
      <c r="A286" s="198"/>
      <c r="B286" s="559">
        <v>61</v>
      </c>
      <c r="C286" s="740"/>
      <c r="D286" s="742"/>
      <c r="E286" s="672"/>
      <c r="F286" s="503"/>
      <c r="G286" s="504"/>
      <c r="H286" s="504"/>
      <c r="I286" s="504"/>
      <c r="J286" s="239"/>
      <c r="K286" s="36"/>
      <c r="L286" s="36"/>
      <c r="M286" s="36"/>
      <c r="N286" s="36"/>
      <c r="O286" s="36"/>
      <c r="P286" s="278"/>
      <c r="Q286" s="676"/>
      <c r="R286" s="676"/>
      <c r="S286" s="676"/>
      <c r="T286" s="676"/>
      <c r="U286" s="676"/>
      <c r="V286" s="676"/>
      <c r="W286" s="197"/>
      <c r="X286" s="197"/>
      <c r="Y286" s="197"/>
      <c r="Z286" s="197"/>
      <c r="AA286" s="197"/>
      <c r="AB286" s="197"/>
      <c r="AC286" s="197"/>
      <c r="AD286" s="197"/>
      <c r="AE286" s="197"/>
    </row>
    <row r="287" spans="1:31" ht="12.75" outlineLevel="1">
      <c r="A287" s="198"/>
      <c r="B287" s="559">
        <v>62</v>
      </c>
      <c r="C287" s="740"/>
      <c r="D287" s="742"/>
      <c r="E287" s="672"/>
      <c r="F287" s="503"/>
      <c r="G287" s="504"/>
      <c r="H287" s="504"/>
      <c r="I287" s="504"/>
      <c r="J287" s="239"/>
      <c r="K287" s="36"/>
      <c r="L287" s="36"/>
      <c r="M287" s="36"/>
      <c r="N287" s="36"/>
      <c r="O287" s="36"/>
      <c r="P287" s="278"/>
      <c r="Q287" s="676"/>
      <c r="R287" s="676"/>
      <c r="S287" s="676"/>
      <c r="T287" s="676"/>
      <c r="U287" s="676"/>
      <c r="V287" s="676"/>
      <c r="W287" s="197"/>
      <c r="X287" s="197"/>
      <c r="Y287" s="197"/>
      <c r="Z287" s="197"/>
      <c r="AA287" s="197"/>
      <c r="AB287" s="197"/>
      <c r="AC287" s="197"/>
      <c r="AD287" s="197"/>
      <c r="AE287" s="197"/>
    </row>
    <row r="288" spans="1:31" ht="12.75" outlineLevel="1">
      <c r="A288" s="198"/>
      <c r="B288" s="559">
        <v>63</v>
      </c>
      <c r="C288" s="740"/>
      <c r="D288" s="742"/>
      <c r="E288" s="672"/>
      <c r="F288" s="503"/>
      <c r="G288" s="504"/>
      <c r="H288" s="504"/>
      <c r="I288" s="504"/>
      <c r="J288" s="239"/>
      <c r="K288" s="36"/>
      <c r="L288" s="36"/>
      <c r="M288" s="36"/>
      <c r="N288" s="36"/>
      <c r="O288" s="36"/>
      <c r="P288" s="278"/>
      <c r="Q288" s="676"/>
      <c r="R288" s="676"/>
      <c r="S288" s="676"/>
      <c r="T288" s="676"/>
      <c r="U288" s="676"/>
      <c r="V288" s="676"/>
      <c r="W288" s="197"/>
      <c r="X288" s="197"/>
      <c r="Y288" s="197"/>
      <c r="Z288" s="197"/>
      <c r="AA288" s="197"/>
      <c r="AB288" s="197"/>
      <c r="AC288" s="197"/>
      <c r="AD288" s="197"/>
      <c r="AE288" s="197"/>
    </row>
    <row r="289" spans="1:31" ht="12.75" outlineLevel="1">
      <c r="A289" s="198"/>
      <c r="B289" s="559">
        <v>64</v>
      </c>
      <c r="C289" s="740"/>
      <c r="D289" s="742"/>
      <c r="E289" s="672"/>
      <c r="F289" s="503"/>
      <c r="G289" s="504"/>
      <c r="H289" s="504"/>
      <c r="I289" s="504"/>
      <c r="J289" s="239"/>
      <c r="K289" s="36"/>
      <c r="L289" s="36"/>
      <c r="M289" s="36"/>
      <c r="N289" s="36"/>
      <c r="O289" s="36"/>
      <c r="P289" s="278"/>
      <c r="Q289" s="676"/>
      <c r="R289" s="676"/>
      <c r="S289" s="676"/>
      <c r="T289" s="676"/>
      <c r="U289" s="676"/>
      <c r="V289" s="676"/>
      <c r="W289" s="197"/>
      <c r="X289" s="197"/>
      <c r="Y289" s="197"/>
      <c r="Z289" s="197"/>
      <c r="AA289" s="197"/>
      <c r="AB289" s="197"/>
      <c r="AC289" s="197"/>
      <c r="AD289" s="197"/>
      <c r="AE289" s="197"/>
    </row>
    <row r="290" spans="1:31" ht="12.75" outlineLevel="1">
      <c r="A290" s="198"/>
      <c r="B290" s="559">
        <v>65</v>
      </c>
      <c r="C290" s="740"/>
      <c r="D290" s="742"/>
      <c r="E290" s="672"/>
      <c r="F290" s="503"/>
      <c r="G290" s="504"/>
      <c r="H290" s="504"/>
      <c r="I290" s="504"/>
      <c r="J290" s="239"/>
      <c r="K290" s="36"/>
      <c r="L290" s="36"/>
      <c r="M290" s="36"/>
      <c r="N290" s="36"/>
      <c r="O290" s="36"/>
      <c r="P290" s="278"/>
      <c r="Q290" s="676"/>
      <c r="R290" s="676"/>
      <c r="S290" s="676"/>
      <c r="T290" s="676"/>
      <c r="U290" s="676"/>
      <c r="V290" s="676"/>
      <c r="W290" s="197"/>
      <c r="X290" s="197"/>
      <c r="Y290" s="197"/>
      <c r="Z290" s="197"/>
      <c r="AA290" s="197"/>
      <c r="AB290" s="197"/>
      <c r="AC290" s="197"/>
      <c r="AD290" s="197"/>
      <c r="AE290" s="197"/>
    </row>
    <row r="291" spans="1:31" ht="12.75" outlineLevel="1">
      <c r="A291" s="198"/>
      <c r="B291" s="559">
        <v>66</v>
      </c>
      <c r="C291" s="740"/>
      <c r="D291" s="742"/>
      <c r="E291" s="672"/>
      <c r="F291" s="503"/>
      <c r="G291" s="504"/>
      <c r="H291" s="504"/>
      <c r="I291" s="504"/>
      <c r="J291" s="239"/>
      <c r="K291" s="36"/>
      <c r="L291" s="36"/>
      <c r="M291" s="36"/>
      <c r="N291" s="36"/>
      <c r="O291" s="36"/>
      <c r="P291" s="278"/>
      <c r="Q291" s="676"/>
      <c r="R291" s="676"/>
      <c r="S291" s="676"/>
      <c r="T291" s="676"/>
      <c r="U291" s="676"/>
      <c r="V291" s="676"/>
      <c r="W291" s="197"/>
      <c r="X291" s="197"/>
      <c r="Y291" s="197"/>
      <c r="Z291" s="197"/>
      <c r="AA291" s="197"/>
      <c r="AB291" s="197"/>
      <c r="AC291" s="197"/>
      <c r="AD291" s="197"/>
      <c r="AE291" s="197"/>
    </row>
    <row r="292" spans="1:31" ht="12.75" outlineLevel="1">
      <c r="A292" s="198"/>
      <c r="B292" s="559">
        <v>67</v>
      </c>
      <c r="C292" s="740"/>
      <c r="D292" s="742"/>
      <c r="E292" s="672"/>
      <c r="F292" s="503"/>
      <c r="G292" s="504"/>
      <c r="H292" s="504"/>
      <c r="I292" s="504"/>
      <c r="J292" s="239"/>
      <c r="K292" s="36"/>
      <c r="L292" s="36"/>
      <c r="M292" s="36"/>
      <c r="N292" s="36"/>
      <c r="O292" s="36"/>
      <c r="P292" s="278"/>
      <c r="Q292" s="676"/>
      <c r="R292" s="676"/>
      <c r="S292" s="676"/>
      <c r="T292" s="676"/>
      <c r="U292" s="676"/>
      <c r="V292" s="676"/>
      <c r="W292" s="197"/>
      <c r="X292" s="197"/>
      <c r="Y292" s="197"/>
      <c r="Z292" s="197"/>
      <c r="AA292" s="197"/>
      <c r="AB292" s="197"/>
      <c r="AC292" s="197"/>
      <c r="AD292" s="197"/>
      <c r="AE292" s="197"/>
    </row>
    <row r="293" spans="1:31" ht="12.75" outlineLevel="1">
      <c r="A293" s="198"/>
      <c r="B293" s="559">
        <v>68</v>
      </c>
      <c r="C293" s="740"/>
      <c r="D293" s="742"/>
      <c r="E293" s="672"/>
      <c r="F293" s="503"/>
      <c r="G293" s="504"/>
      <c r="H293" s="504"/>
      <c r="I293" s="504"/>
      <c r="J293" s="239"/>
      <c r="K293" s="36"/>
      <c r="L293" s="36"/>
      <c r="M293" s="36"/>
      <c r="N293" s="36"/>
      <c r="O293" s="36"/>
      <c r="P293" s="278"/>
      <c r="Q293" s="676"/>
      <c r="R293" s="676"/>
      <c r="S293" s="676"/>
      <c r="T293" s="676"/>
      <c r="U293" s="676"/>
      <c r="V293" s="676"/>
      <c r="W293" s="197"/>
      <c r="X293" s="197"/>
      <c r="Y293" s="197"/>
      <c r="Z293" s="197"/>
      <c r="AA293" s="197"/>
      <c r="AB293" s="197"/>
      <c r="AC293" s="197"/>
      <c r="AD293" s="197"/>
      <c r="AE293" s="197"/>
    </row>
    <row r="294" spans="1:31" ht="12.75" outlineLevel="1">
      <c r="A294" s="198"/>
      <c r="B294" s="559">
        <v>69</v>
      </c>
      <c r="C294" s="740"/>
      <c r="D294" s="742"/>
      <c r="E294" s="672"/>
      <c r="F294" s="503"/>
      <c r="G294" s="504"/>
      <c r="H294" s="504"/>
      <c r="I294" s="504"/>
      <c r="J294" s="239"/>
      <c r="K294" s="36"/>
      <c r="L294" s="36"/>
      <c r="M294" s="36"/>
      <c r="N294" s="36"/>
      <c r="O294" s="36"/>
      <c r="P294" s="278"/>
      <c r="Q294" s="676"/>
      <c r="R294" s="676"/>
      <c r="S294" s="676"/>
      <c r="T294" s="676"/>
      <c r="U294" s="676"/>
      <c r="V294" s="676"/>
      <c r="W294" s="197"/>
      <c r="X294" s="197"/>
      <c r="Y294" s="197"/>
      <c r="Z294" s="197"/>
      <c r="AA294" s="197"/>
      <c r="AB294" s="197"/>
      <c r="AC294" s="197"/>
      <c r="AD294" s="197"/>
      <c r="AE294" s="197"/>
    </row>
    <row r="295" spans="1:31" ht="12.75" outlineLevel="1">
      <c r="A295" s="198"/>
      <c r="B295" s="559">
        <v>70</v>
      </c>
      <c r="C295" s="740"/>
      <c r="D295" s="742"/>
      <c r="E295" s="672"/>
      <c r="F295" s="503"/>
      <c r="G295" s="504"/>
      <c r="H295" s="504"/>
      <c r="I295" s="504"/>
      <c r="J295" s="239"/>
      <c r="K295" s="36"/>
      <c r="L295" s="36"/>
      <c r="M295" s="36"/>
      <c r="N295" s="36"/>
      <c r="O295" s="36"/>
      <c r="P295" s="278"/>
      <c r="Q295" s="676"/>
      <c r="R295" s="676"/>
      <c r="S295" s="676"/>
      <c r="T295" s="676"/>
      <c r="U295" s="676"/>
      <c r="V295" s="676"/>
      <c r="W295" s="197"/>
      <c r="X295" s="197"/>
      <c r="Y295" s="197"/>
      <c r="Z295" s="197"/>
      <c r="AA295" s="197"/>
      <c r="AB295" s="197"/>
      <c r="AC295" s="197"/>
      <c r="AD295" s="197"/>
      <c r="AE295" s="197"/>
    </row>
    <row r="296" spans="1:31" ht="12.75" outlineLevel="1">
      <c r="A296" s="198"/>
      <c r="B296" s="559">
        <v>71</v>
      </c>
      <c r="C296" s="740"/>
      <c r="D296" s="742"/>
      <c r="E296" s="672"/>
      <c r="F296" s="503"/>
      <c r="G296" s="504"/>
      <c r="H296" s="504"/>
      <c r="I296" s="504"/>
      <c r="J296" s="239"/>
      <c r="K296" s="36"/>
      <c r="L296" s="36"/>
      <c r="M296" s="36"/>
      <c r="N296" s="36"/>
      <c r="O296" s="36"/>
      <c r="P296" s="278"/>
      <c r="Q296" s="676"/>
      <c r="R296" s="676"/>
      <c r="S296" s="676"/>
      <c r="T296" s="676"/>
      <c r="U296" s="676"/>
      <c r="V296" s="676"/>
      <c r="W296" s="197"/>
      <c r="X296" s="197"/>
      <c r="Y296" s="197"/>
      <c r="Z296" s="197"/>
      <c r="AA296" s="197"/>
      <c r="AB296" s="197"/>
      <c r="AC296" s="197"/>
      <c r="AD296" s="197"/>
      <c r="AE296" s="197"/>
    </row>
    <row r="297" spans="1:31" ht="12.75" outlineLevel="1">
      <c r="A297" s="198"/>
      <c r="B297" s="559">
        <v>72</v>
      </c>
      <c r="C297" s="740"/>
      <c r="D297" s="742"/>
      <c r="E297" s="672"/>
      <c r="F297" s="503"/>
      <c r="G297" s="504"/>
      <c r="H297" s="504"/>
      <c r="I297" s="504"/>
      <c r="J297" s="239"/>
      <c r="K297" s="36"/>
      <c r="L297" s="36"/>
      <c r="M297" s="36"/>
      <c r="N297" s="36"/>
      <c r="O297" s="36"/>
      <c r="P297" s="278"/>
      <c r="Q297" s="676"/>
      <c r="R297" s="676"/>
      <c r="S297" s="676"/>
      <c r="T297" s="676"/>
      <c r="U297" s="676"/>
      <c r="V297" s="676"/>
      <c r="W297" s="197"/>
      <c r="X297" s="197"/>
      <c r="Y297" s="197"/>
      <c r="Z297" s="197"/>
      <c r="AA297" s="197"/>
      <c r="AB297" s="197"/>
      <c r="AC297" s="197"/>
      <c r="AD297" s="197"/>
      <c r="AE297" s="197"/>
    </row>
    <row r="298" spans="1:31" ht="12.75" outlineLevel="1">
      <c r="A298" s="198"/>
      <c r="B298" s="559">
        <v>73</v>
      </c>
      <c r="C298" s="740"/>
      <c r="D298" s="742"/>
      <c r="E298" s="672"/>
      <c r="F298" s="503"/>
      <c r="G298" s="504"/>
      <c r="H298" s="504"/>
      <c r="I298" s="504"/>
      <c r="J298" s="239"/>
      <c r="K298" s="36"/>
      <c r="L298" s="36"/>
      <c r="M298" s="36"/>
      <c r="N298" s="36"/>
      <c r="O298" s="36"/>
      <c r="P298" s="278"/>
      <c r="Q298" s="676"/>
      <c r="R298" s="676"/>
      <c r="S298" s="676"/>
      <c r="T298" s="676"/>
      <c r="U298" s="676"/>
      <c r="V298" s="676"/>
      <c r="W298" s="197"/>
      <c r="X298" s="197"/>
      <c r="Y298" s="197"/>
      <c r="Z298" s="197"/>
      <c r="AA298" s="197"/>
      <c r="AB298" s="197"/>
      <c r="AC298" s="197"/>
      <c r="AD298" s="197"/>
      <c r="AE298" s="197"/>
    </row>
    <row r="299" spans="1:31" ht="12.75" outlineLevel="1">
      <c r="A299" s="198"/>
      <c r="B299" s="559">
        <v>74</v>
      </c>
      <c r="C299" s="740"/>
      <c r="D299" s="742"/>
      <c r="E299" s="672"/>
      <c r="F299" s="503"/>
      <c r="G299" s="504"/>
      <c r="H299" s="504"/>
      <c r="I299" s="504"/>
      <c r="J299" s="239"/>
      <c r="K299" s="36"/>
      <c r="L299" s="36"/>
      <c r="M299" s="36"/>
      <c r="N299" s="36"/>
      <c r="O299" s="36"/>
      <c r="P299" s="278"/>
      <c r="Q299" s="676"/>
      <c r="R299" s="676"/>
      <c r="S299" s="676"/>
      <c r="T299" s="676"/>
      <c r="U299" s="676"/>
      <c r="V299" s="676"/>
      <c r="W299" s="197"/>
      <c r="X299" s="197"/>
      <c r="Y299" s="197"/>
      <c r="Z299" s="197"/>
      <c r="AA299" s="197"/>
      <c r="AB299" s="197"/>
      <c r="AC299" s="197"/>
      <c r="AD299" s="197"/>
      <c r="AE299" s="197"/>
    </row>
    <row r="300" spans="1:31" ht="12.75" outlineLevel="1">
      <c r="A300" s="198"/>
      <c r="B300" s="559">
        <v>75</v>
      </c>
      <c r="C300" s="740"/>
      <c r="D300" s="742"/>
      <c r="E300" s="672"/>
      <c r="F300" s="503"/>
      <c r="G300" s="504"/>
      <c r="H300" s="504"/>
      <c r="I300" s="504"/>
      <c r="J300" s="239"/>
      <c r="K300" s="36"/>
      <c r="L300" s="36"/>
      <c r="M300" s="36"/>
      <c r="N300" s="36"/>
      <c r="O300" s="36"/>
      <c r="P300" s="278"/>
      <c r="Q300" s="676"/>
      <c r="R300" s="676"/>
      <c r="S300" s="676"/>
      <c r="T300" s="676"/>
      <c r="U300" s="676"/>
      <c r="V300" s="676"/>
      <c r="W300" s="197"/>
      <c r="X300" s="197"/>
      <c r="Y300" s="197"/>
      <c r="Z300" s="197"/>
      <c r="AA300" s="197"/>
      <c r="AB300" s="197"/>
      <c r="AC300" s="197"/>
      <c r="AD300" s="197"/>
      <c r="AE300" s="197"/>
    </row>
    <row r="301" spans="1:31" ht="12.75" outlineLevel="1">
      <c r="A301" s="198"/>
      <c r="B301" s="559">
        <v>76</v>
      </c>
      <c r="C301" s="740"/>
      <c r="D301" s="742"/>
      <c r="E301" s="672"/>
      <c r="F301" s="503"/>
      <c r="G301" s="504"/>
      <c r="H301" s="504"/>
      <c r="I301" s="504"/>
      <c r="J301" s="239"/>
      <c r="K301" s="36"/>
      <c r="L301" s="36"/>
      <c r="M301" s="36"/>
      <c r="N301" s="36"/>
      <c r="O301" s="36"/>
      <c r="P301" s="278"/>
      <c r="Q301" s="676"/>
      <c r="R301" s="676"/>
      <c r="S301" s="676"/>
      <c r="T301" s="676"/>
      <c r="U301" s="676"/>
      <c r="V301" s="676"/>
      <c r="W301" s="197"/>
      <c r="X301" s="197"/>
      <c r="Y301" s="197"/>
      <c r="Z301" s="197"/>
      <c r="AA301" s="197"/>
      <c r="AB301" s="197"/>
      <c r="AC301" s="197"/>
      <c r="AD301" s="197"/>
      <c r="AE301" s="197"/>
    </row>
    <row r="302" spans="1:31" ht="12.75" outlineLevel="1">
      <c r="A302" s="198"/>
      <c r="B302" s="559">
        <v>77</v>
      </c>
      <c r="C302" s="740"/>
      <c r="D302" s="742"/>
      <c r="E302" s="672"/>
      <c r="F302" s="503"/>
      <c r="G302" s="504"/>
      <c r="H302" s="504"/>
      <c r="I302" s="504"/>
      <c r="J302" s="239"/>
      <c r="K302" s="36"/>
      <c r="L302" s="36"/>
      <c r="M302" s="36"/>
      <c r="N302" s="36"/>
      <c r="O302" s="36"/>
      <c r="P302" s="278"/>
      <c r="Q302" s="676"/>
      <c r="R302" s="676"/>
      <c r="S302" s="676"/>
      <c r="T302" s="676"/>
      <c r="U302" s="676"/>
      <c r="V302" s="676"/>
      <c r="W302" s="197"/>
      <c r="X302" s="197"/>
      <c r="Y302" s="197"/>
      <c r="Z302" s="197"/>
      <c r="AA302" s="197"/>
      <c r="AB302" s="197"/>
      <c r="AC302" s="197"/>
      <c r="AD302" s="197"/>
      <c r="AE302" s="197"/>
    </row>
    <row r="303" spans="1:31" ht="12.75" outlineLevel="1">
      <c r="A303" s="198"/>
      <c r="B303" s="559">
        <v>78</v>
      </c>
      <c r="C303" s="740"/>
      <c r="D303" s="742"/>
      <c r="E303" s="672"/>
      <c r="F303" s="503"/>
      <c r="G303" s="504"/>
      <c r="H303" s="504"/>
      <c r="I303" s="504"/>
      <c r="J303" s="239"/>
      <c r="K303" s="36"/>
      <c r="L303" s="36"/>
      <c r="M303" s="36"/>
      <c r="N303" s="36"/>
      <c r="O303" s="36"/>
      <c r="P303" s="278"/>
      <c r="Q303" s="676"/>
      <c r="R303" s="676"/>
      <c r="S303" s="676"/>
      <c r="T303" s="676"/>
      <c r="U303" s="676"/>
      <c r="V303" s="676"/>
      <c r="W303" s="197"/>
      <c r="X303" s="197"/>
      <c r="Y303" s="197"/>
      <c r="Z303" s="197"/>
      <c r="AA303" s="197"/>
      <c r="AB303" s="197"/>
      <c r="AC303" s="197"/>
      <c r="AD303" s="197"/>
      <c r="AE303" s="197"/>
    </row>
    <row r="304" spans="1:31" ht="12.75" outlineLevel="1">
      <c r="A304" s="198"/>
      <c r="B304" s="559">
        <v>79</v>
      </c>
      <c r="C304" s="740"/>
      <c r="D304" s="742"/>
      <c r="E304" s="672"/>
      <c r="F304" s="503"/>
      <c r="G304" s="504"/>
      <c r="H304" s="504"/>
      <c r="I304" s="504"/>
      <c r="J304" s="239"/>
      <c r="K304" s="36"/>
      <c r="L304" s="36"/>
      <c r="M304" s="36"/>
      <c r="N304" s="36"/>
      <c r="O304" s="36"/>
      <c r="P304" s="278"/>
      <c r="Q304" s="676"/>
      <c r="R304" s="676"/>
      <c r="S304" s="676"/>
      <c r="T304" s="676"/>
      <c r="U304" s="676"/>
      <c r="V304" s="676"/>
      <c r="W304" s="197"/>
      <c r="X304" s="197"/>
      <c r="Y304" s="197"/>
      <c r="Z304" s="197"/>
      <c r="AA304" s="197"/>
      <c r="AB304" s="197"/>
      <c r="AC304" s="197"/>
      <c r="AD304" s="197"/>
      <c r="AE304" s="197"/>
    </row>
    <row r="305" spans="1:31" ht="12.75" outlineLevel="1">
      <c r="A305" s="198"/>
      <c r="B305" s="559">
        <v>80</v>
      </c>
      <c r="C305" s="740"/>
      <c r="D305" s="742"/>
      <c r="E305" s="672"/>
      <c r="F305" s="503"/>
      <c r="G305" s="504"/>
      <c r="H305" s="504"/>
      <c r="I305" s="504"/>
      <c r="J305" s="239"/>
      <c r="K305" s="36"/>
      <c r="L305" s="36"/>
      <c r="M305" s="36"/>
      <c r="N305" s="36"/>
      <c r="O305" s="36"/>
      <c r="P305" s="278"/>
      <c r="Q305" s="676"/>
      <c r="R305" s="676"/>
      <c r="S305" s="676"/>
      <c r="T305" s="676"/>
      <c r="U305" s="676"/>
      <c r="V305" s="676"/>
      <c r="W305" s="197"/>
      <c r="X305" s="197"/>
      <c r="Y305" s="197"/>
      <c r="Z305" s="197"/>
      <c r="AA305" s="197"/>
      <c r="AB305" s="197"/>
      <c r="AC305" s="197"/>
      <c r="AD305" s="197"/>
      <c r="AE305" s="197"/>
    </row>
    <row r="306" spans="1:31" ht="12.75" outlineLevel="1">
      <c r="A306" s="198"/>
      <c r="B306" s="559">
        <v>81</v>
      </c>
      <c r="C306" s="740"/>
      <c r="D306" s="742"/>
      <c r="E306" s="672"/>
      <c r="F306" s="503"/>
      <c r="G306" s="504"/>
      <c r="H306" s="504"/>
      <c r="I306" s="504"/>
      <c r="J306" s="239"/>
      <c r="K306" s="36"/>
      <c r="L306" s="36"/>
      <c r="M306" s="36"/>
      <c r="N306" s="36"/>
      <c r="O306" s="36"/>
      <c r="P306" s="278"/>
      <c r="Q306" s="676"/>
      <c r="R306" s="676"/>
      <c r="S306" s="676"/>
      <c r="T306" s="676"/>
      <c r="U306" s="676"/>
      <c r="V306" s="676"/>
      <c r="W306" s="197"/>
      <c r="X306" s="197"/>
      <c r="Y306" s="197"/>
      <c r="Z306" s="197"/>
      <c r="AA306" s="197"/>
      <c r="AB306" s="197"/>
      <c r="AC306" s="197"/>
      <c r="AD306" s="197"/>
      <c r="AE306" s="197"/>
    </row>
    <row r="307" spans="1:31" ht="12.75" outlineLevel="1">
      <c r="A307" s="198"/>
      <c r="B307" s="559">
        <v>82</v>
      </c>
      <c r="C307" s="740"/>
      <c r="D307" s="742"/>
      <c r="E307" s="672"/>
      <c r="F307" s="503"/>
      <c r="G307" s="504"/>
      <c r="H307" s="504"/>
      <c r="I307" s="504"/>
      <c r="J307" s="239"/>
      <c r="K307" s="36"/>
      <c r="L307" s="36"/>
      <c r="M307" s="36"/>
      <c r="N307" s="36"/>
      <c r="O307" s="36"/>
      <c r="P307" s="278"/>
      <c r="Q307" s="676"/>
      <c r="R307" s="676"/>
      <c r="S307" s="676"/>
      <c r="T307" s="676"/>
      <c r="U307" s="676"/>
      <c r="V307" s="676"/>
      <c r="W307" s="197"/>
      <c r="X307" s="197"/>
      <c r="Y307" s="197"/>
      <c r="Z307" s="197"/>
      <c r="AA307" s="197"/>
      <c r="AB307" s="197"/>
      <c r="AC307" s="197"/>
      <c r="AD307" s="197"/>
      <c r="AE307" s="197"/>
    </row>
    <row r="308" spans="1:31" ht="12.75" outlineLevel="1">
      <c r="A308" s="198"/>
      <c r="B308" s="559">
        <v>83</v>
      </c>
      <c r="C308" s="740"/>
      <c r="D308" s="742"/>
      <c r="E308" s="672"/>
      <c r="F308" s="503"/>
      <c r="G308" s="504"/>
      <c r="H308" s="504"/>
      <c r="I308" s="504"/>
      <c r="J308" s="239"/>
      <c r="K308" s="36"/>
      <c r="L308" s="36"/>
      <c r="M308" s="36"/>
      <c r="N308" s="36"/>
      <c r="O308" s="36"/>
      <c r="P308" s="278"/>
      <c r="Q308" s="676"/>
      <c r="R308" s="676"/>
      <c r="S308" s="676"/>
      <c r="T308" s="676"/>
      <c r="U308" s="676"/>
      <c r="V308" s="676"/>
      <c r="W308" s="197"/>
      <c r="X308" s="197"/>
      <c r="Y308" s="197"/>
      <c r="Z308" s="197"/>
      <c r="AA308" s="197"/>
      <c r="AB308" s="197"/>
      <c r="AC308" s="197"/>
      <c r="AD308" s="197"/>
      <c r="AE308" s="197"/>
    </row>
    <row r="309" spans="1:31" ht="12.75" outlineLevel="1">
      <c r="A309" s="198"/>
      <c r="B309" s="559">
        <v>84</v>
      </c>
      <c r="C309" s="740"/>
      <c r="D309" s="742"/>
      <c r="E309" s="672"/>
      <c r="F309" s="503"/>
      <c r="G309" s="504"/>
      <c r="H309" s="504"/>
      <c r="I309" s="504"/>
      <c r="J309" s="239"/>
      <c r="K309" s="36"/>
      <c r="L309" s="36"/>
      <c r="M309" s="36"/>
      <c r="N309" s="36"/>
      <c r="O309" s="36"/>
      <c r="P309" s="278"/>
      <c r="Q309" s="676"/>
      <c r="R309" s="676"/>
      <c r="S309" s="676"/>
      <c r="T309" s="676"/>
      <c r="U309" s="676"/>
      <c r="V309" s="676"/>
      <c r="W309" s="197"/>
      <c r="X309" s="197"/>
      <c r="Y309" s="197"/>
      <c r="Z309" s="197"/>
      <c r="AA309" s="197"/>
      <c r="AB309" s="197"/>
      <c r="AC309" s="197"/>
      <c r="AD309" s="197"/>
      <c r="AE309" s="197"/>
    </row>
    <row r="310" spans="1:31" ht="12.75" outlineLevel="1">
      <c r="A310" s="198"/>
      <c r="B310" s="559">
        <v>85</v>
      </c>
      <c r="C310" s="740"/>
      <c r="D310" s="742"/>
      <c r="E310" s="672"/>
      <c r="F310" s="503"/>
      <c r="G310" s="504"/>
      <c r="H310" s="504"/>
      <c r="I310" s="504"/>
      <c r="J310" s="239"/>
      <c r="K310" s="36"/>
      <c r="L310" s="36"/>
      <c r="M310" s="36"/>
      <c r="N310" s="36"/>
      <c r="O310" s="36"/>
      <c r="P310" s="278"/>
      <c r="Q310" s="676"/>
      <c r="R310" s="676"/>
      <c r="S310" s="676"/>
      <c r="T310" s="676"/>
      <c r="U310" s="676"/>
      <c r="V310" s="676"/>
      <c r="W310" s="197"/>
      <c r="X310" s="197"/>
      <c r="Y310" s="197"/>
      <c r="Z310" s="197"/>
      <c r="AA310" s="197"/>
      <c r="AB310" s="197"/>
      <c r="AC310" s="197"/>
      <c r="AD310" s="197"/>
      <c r="AE310" s="197"/>
    </row>
    <row r="311" spans="1:31" ht="12.75" outlineLevel="1">
      <c r="A311" s="198"/>
      <c r="B311" s="559">
        <v>86</v>
      </c>
      <c r="C311" s="740"/>
      <c r="D311" s="742"/>
      <c r="E311" s="672"/>
      <c r="F311" s="503"/>
      <c r="G311" s="504"/>
      <c r="H311" s="504"/>
      <c r="I311" s="504"/>
      <c r="J311" s="239"/>
      <c r="K311" s="36"/>
      <c r="L311" s="36"/>
      <c r="M311" s="36"/>
      <c r="N311" s="36"/>
      <c r="O311" s="36"/>
      <c r="P311" s="278"/>
      <c r="Q311" s="676"/>
      <c r="R311" s="676"/>
      <c r="S311" s="676"/>
      <c r="T311" s="676"/>
      <c r="U311" s="676"/>
      <c r="V311" s="676"/>
      <c r="W311" s="197"/>
      <c r="X311" s="197"/>
      <c r="Y311" s="197"/>
      <c r="Z311" s="197"/>
      <c r="AA311" s="197"/>
      <c r="AB311" s="197"/>
      <c r="AC311" s="197"/>
      <c r="AD311" s="197"/>
      <c r="AE311" s="197"/>
    </row>
    <row r="312" spans="1:31" ht="12.75" outlineLevel="1">
      <c r="A312" s="198"/>
      <c r="B312" s="559">
        <v>87</v>
      </c>
      <c r="C312" s="740"/>
      <c r="D312" s="742"/>
      <c r="E312" s="672"/>
      <c r="F312" s="503"/>
      <c r="G312" s="504"/>
      <c r="H312" s="504"/>
      <c r="I312" s="504"/>
      <c r="J312" s="239"/>
      <c r="K312" s="36"/>
      <c r="L312" s="36"/>
      <c r="M312" s="36"/>
      <c r="N312" s="36"/>
      <c r="O312" s="36"/>
      <c r="P312" s="278"/>
      <c r="Q312" s="676"/>
      <c r="R312" s="676"/>
      <c r="S312" s="676"/>
      <c r="T312" s="676"/>
      <c r="U312" s="676"/>
      <c r="V312" s="676"/>
      <c r="W312" s="197"/>
      <c r="X312" s="197"/>
      <c r="Y312" s="197"/>
      <c r="Z312" s="197"/>
      <c r="AA312" s="197"/>
      <c r="AB312" s="197"/>
      <c r="AC312" s="197"/>
      <c r="AD312" s="197"/>
      <c r="AE312" s="197"/>
    </row>
    <row r="313" spans="1:31" ht="12.75" outlineLevel="1">
      <c r="A313" s="198"/>
      <c r="B313" s="559">
        <v>88</v>
      </c>
      <c r="C313" s="740"/>
      <c r="D313" s="742"/>
      <c r="E313" s="672"/>
      <c r="F313" s="503"/>
      <c r="G313" s="504"/>
      <c r="H313" s="504"/>
      <c r="I313" s="504"/>
      <c r="J313" s="239"/>
      <c r="K313" s="36"/>
      <c r="L313" s="36"/>
      <c r="M313" s="36"/>
      <c r="N313" s="36"/>
      <c r="O313" s="36"/>
      <c r="P313" s="278"/>
      <c r="Q313" s="676"/>
      <c r="R313" s="676"/>
      <c r="S313" s="676"/>
      <c r="T313" s="676"/>
      <c r="U313" s="676"/>
      <c r="V313" s="676"/>
      <c r="W313" s="197"/>
      <c r="X313" s="197"/>
      <c r="Y313" s="197"/>
      <c r="Z313" s="197"/>
      <c r="AA313" s="197"/>
      <c r="AB313" s="197"/>
      <c r="AC313" s="197"/>
      <c r="AD313" s="197"/>
      <c r="AE313" s="197"/>
    </row>
    <row r="314" spans="1:31" ht="12.75" outlineLevel="1">
      <c r="A314" s="198"/>
      <c r="B314" s="559">
        <v>89</v>
      </c>
      <c r="C314" s="740"/>
      <c r="D314" s="742"/>
      <c r="E314" s="672"/>
      <c r="F314" s="503"/>
      <c r="G314" s="504"/>
      <c r="H314" s="504"/>
      <c r="I314" s="504"/>
      <c r="J314" s="239"/>
      <c r="K314" s="36"/>
      <c r="L314" s="36"/>
      <c r="M314" s="36"/>
      <c r="N314" s="36"/>
      <c r="O314" s="36"/>
      <c r="P314" s="278"/>
      <c r="Q314" s="676"/>
      <c r="R314" s="676"/>
      <c r="S314" s="676"/>
      <c r="T314" s="676"/>
      <c r="U314" s="676"/>
      <c r="V314" s="676"/>
      <c r="W314" s="197"/>
      <c r="X314" s="197"/>
      <c r="Y314" s="197"/>
      <c r="Z314" s="197"/>
      <c r="AA314" s="197"/>
      <c r="AB314" s="197"/>
      <c r="AC314" s="197"/>
      <c r="AD314" s="197"/>
      <c r="AE314" s="197"/>
    </row>
    <row r="315" spans="1:31" ht="12.75" outlineLevel="1">
      <c r="A315" s="198"/>
      <c r="B315" s="559">
        <v>90</v>
      </c>
      <c r="C315" s="740"/>
      <c r="D315" s="742"/>
      <c r="E315" s="672"/>
      <c r="F315" s="503"/>
      <c r="G315" s="504"/>
      <c r="H315" s="504"/>
      <c r="I315" s="504"/>
      <c r="J315" s="239"/>
      <c r="K315" s="36"/>
      <c r="L315" s="36"/>
      <c r="M315" s="36"/>
      <c r="N315" s="36"/>
      <c r="O315" s="36"/>
      <c r="P315" s="278"/>
      <c r="Q315" s="676"/>
      <c r="R315" s="676"/>
      <c r="S315" s="676"/>
      <c r="T315" s="676"/>
      <c r="U315" s="676"/>
      <c r="V315" s="676"/>
      <c r="W315" s="197"/>
      <c r="X315" s="197"/>
      <c r="Y315" s="197"/>
      <c r="Z315" s="197"/>
      <c r="AA315" s="197"/>
      <c r="AB315" s="197"/>
      <c r="AC315" s="197"/>
      <c r="AD315" s="197"/>
      <c r="AE315" s="197"/>
    </row>
    <row r="316" spans="1:31" ht="12.75" outlineLevel="1">
      <c r="A316" s="198"/>
      <c r="B316" s="559">
        <v>91</v>
      </c>
      <c r="C316" s="740"/>
      <c r="D316" s="742"/>
      <c r="E316" s="672"/>
      <c r="F316" s="503"/>
      <c r="G316" s="504"/>
      <c r="H316" s="504"/>
      <c r="I316" s="504"/>
      <c r="J316" s="239"/>
      <c r="K316" s="36"/>
      <c r="L316" s="36"/>
      <c r="M316" s="36"/>
      <c r="N316" s="36"/>
      <c r="O316" s="36"/>
      <c r="P316" s="278"/>
      <c r="Q316" s="676"/>
      <c r="R316" s="676"/>
      <c r="S316" s="676"/>
      <c r="T316" s="676"/>
      <c r="U316" s="676"/>
      <c r="V316" s="676"/>
      <c r="W316" s="197"/>
      <c r="X316" s="197"/>
      <c r="Y316" s="197"/>
      <c r="Z316" s="197"/>
      <c r="AA316" s="197"/>
      <c r="AB316" s="197"/>
      <c r="AC316" s="197"/>
      <c r="AD316" s="197"/>
      <c r="AE316" s="197"/>
    </row>
    <row r="317" spans="1:31" ht="12.75" outlineLevel="1">
      <c r="A317" s="198"/>
      <c r="B317" s="559">
        <v>92</v>
      </c>
      <c r="C317" s="740"/>
      <c r="D317" s="742"/>
      <c r="E317" s="672"/>
      <c r="F317" s="503"/>
      <c r="G317" s="504"/>
      <c r="H317" s="504"/>
      <c r="I317" s="504"/>
      <c r="J317" s="239"/>
      <c r="K317" s="36"/>
      <c r="L317" s="36"/>
      <c r="M317" s="36"/>
      <c r="N317" s="36"/>
      <c r="O317" s="36"/>
      <c r="P317" s="278"/>
      <c r="Q317" s="676"/>
      <c r="R317" s="676"/>
      <c r="S317" s="676"/>
      <c r="T317" s="676"/>
      <c r="U317" s="676"/>
      <c r="V317" s="676"/>
      <c r="W317" s="197"/>
      <c r="X317" s="197"/>
      <c r="Y317" s="197"/>
      <c r="Z317" s="197"/>
      <c r="AA317" s="197"/>
      <c r="AB317" s="197"/>
      <c r="AC317" s="197"/>
      <c r="AD317" s="197"/>
      <c r="AE317" s="197"/>
    </row>
    <row r="318" spans="1:31" ht="12.75" outlineLevel="1">
      <c r="A318" s="198"/>
      <c r="B318" s="559">
        <v>93</v>
      </c>
      <c r="C318" s="740"/>
      <c r="D318" s="742"/>
      <c r="E318" s="672"/>
      <c r="F318" s="503"/>
      <c r="G318" s="504"/>
      <c r="H318" s="504"/>
      <c r="I318" s="504"/>
      <c r="J318" s="239"/>
      <c r="K318" s="36"/>
      <c r="L318" s="36"/>
      <c r="M318" s="36"/>
      <c r="N318" s="36"/>
      <c r="O318" s="36"/>
      <c r="P318" s="278"/>
      <c r="Q318" s="676"/>
      <c r="R318" s="676"/>
      <c r="S318" s="676"/>
      <c r="T318" s="676"/>
      <c r="U318" s="676"/>
      <c r="V318" s="676"/>
      <c r="W318" s="197"/>
      <c r="X318" s="197"/>
      <c r="Y318" s="197"/>
      <c r="Z318" s="197"/>
      <c r="AA318" s="197"/>
      <c r="AB318" s="197"/>
      <c r="AC318" s="197"/>
      <c r="AD318" s="197"/>
      <c r="AE318" s="197"/>
    </row>
    <row r="319" spans="1:31" ht="12.75" outlineLevel="1">
      <c r="A319" s="198"/>
      <c r="B319" s="559">
        <v>94</v>
      </c>
      <c r="C319" s="740"/>
      <c r="D319" s="742"/>
      <c r="E319" s="672"/>
      <c r="F319" s="503"/>
      <c r="G319" s="504"/>
      <c r="H319" s="504"/>
      <c r="I319" s="504"/>
      <c r="J319" s="239"/>
      <c r="K319" s="36"/>
      <c r="L319" s="36"/>
      <c r="M319" s="36"/>
      <c r="N319" s="36"/>
      <c r="O319" s="36"/>
      <c r="P319" s="278"/>
      <c r="Q319" s="676"/>
      <c r="R319" s="676"/>
      <c r="S319" s="676"/>
      <c r="T319" s="676"/>
      <c r="U319" s="676"/>
      <c r="V319" s="676"/>
      <c r="W319" s="197"/>
      <c r="X319" s="197"/>
      <c r="Y319" s="197"/>
      <c r="Z319" s="197"/>
      <c r="AA319" s="197"/>
      <c r="AB319" s="197"/>
      <c r="AC319" s="197"/>
      <c r="AD319" s="197"/>
      <c r="AE319" s="197"/>
    </row>
    <row r="320" spans="1:31" ht="12.75" outlineLevel="1">
      <c r="A320" s="198"/>
      <c r="B320" s="559">
        <v>95</v>
      </c>
      <c r="C320" s="740"/>
      <c r="D320" s="742"/>
      <c r="E320" s="672"/>
      <c r="F320" s="503"/>
      <c r="G320" s="504"/>
      <c r="H320" s="504"/>
      <c r="I320" s="504"/>
      <c r="J320" s="239"/>
      <c r="K320" s="36"/>
      <c r="L320" s="36"/>
      <c r="M320" s="36"/>
      <c r="N320" s="36"/>
      <c r="O320" s="36"/>
      <c r="P320" s="278"/>
      <c r="Q320" s="676"/>
      <c r="R320" s="676"/>
      <c r="S320" s="676"/>
      <c r="T320" s="676"/>
      <c r="U320" s="676"/>
      <c r="V320" s="676"/>
      <c r="W320" s="197"/>
      <c r="X320" s="197"/>
      <c r="Y320" s="197"/>
      <c r="Z320" s="197"/>
      <c r="AA320" s="197"/>
      <c r="AB320" s="197"/>
      <c r="AC320" s="197"/>
      <c r="AD320" s="197"/>
      <c r="AE320" s="197"/>
    </row>
    <row r="321" spans="1:31" ht="12.75" outlineLevel="1">
      <c r="A321" s="198"/>
      <c r="B321" s="559">
        <v>96</v>
      </c>
      <c r="C321" s="740"/>
      <c r="D321" s="742"/>
      <c r="E321" s="672"/>
      <c r="F321" s="503"/>
      <c r="G321" s="504"/>
      <c r="H321" s="504"/>
      <c r="I321" s="504"/>
      <c r="J321" s="239"/>
      <c r="K321" s="36"/>
      <c r="L321" s="36"/>
      <c r="M321" s="36"/>
      <c r="N321" s="36"/>
      <c r="O321" s="36"/>
      <c r="P321" s="278"/>
      <c r="Q321" s="676"/>
      <c r="R321" s="676"/>
      <c r="S321" s="676"/>
      <c r="T321" s="676"/>
      <c r="U321" s="676"/>
      <c r="V321" s="676"/>
      <c r="W321" s="197"/>
      <c r="X321" s="197"/>
      <c r="Y321" s="197"/>
      <c r="Z321" s="197"/>
      <c r="AA321" s="197"/>
      <c r="AB321" s="197"/>
      <c r="AC321" s="197"/>
      <c r="AD321" s="197"/>
      <c r="AE321" s="197"/>
    </row>
    <row r="322" spans="1:31" ht="12.75" outlineLevel="1">
      <c r="A322" s="198"/>
      <c r="B322" s="559">
        <v>97</v>
      </c>
      <c r="C322" s="740"/>
      <c r="D322" s="742"/>
      <c r="E322" s="672"/>
      <c r="F322" s="503"/>
      <c r="G322" s="504"/>
      <c r="H322" s="504"/>
      <c r="I322" s="504"/>
      <c r="J322" s="239"/>
      <c r="K322" s="36"/>
      <c r="L322" s="36"/>
      <c r="M322" s="36"/>
      <c r="N322" s="36"/>
      <c r="O322" s="36"/>
      <c r="P322" s="278"/>
      <c r="Q322" s="676"/>
      <c r="R322" s="676"/>
      <c r="S322" s="676"/>
      <c r="T322" s="676"/>
      <c r="U322" s="676"/>
      <c r="V322" s="676"/>
      <c r="W322" s="197"/>
      <c r="X322" s="197"/>
      <c r="Y322" s="197"/>
      <c r="Z322" s="197"/>
      <c r="AA322" s="197"/>
      <c r="AB322" s="197"/>
      <c r="AC322" s="197"/>
      <c r="AD322" s="197"/>
      <c r="AE322" s="197"/>
    </row>
    <row r="323" spans="1:31" ht="12.75" outlineLevel="1">
      <c r="A323" s="198"/>
      <c r="B323" s="559">
        <v>98</v>
      </c>
      <c r="C323" s="740"/>
      <c r="D323" s="742"/>
      <c r="E323" s="672"/>
      <c r="F323" s="503"/>
      <c r="G323" s="504"/>
      <c r="H323" s="504"/>
      <c r="I323" s="504"/>
      <c r="J323" s="239"/>
      <c r="K323" s="36"/>
      <c r="L323" s="36"/>
      <c r="M323" s="36"/>
      <c r="N323" s="36"/>
      <c r="O323" s="36"/>
      <c r="P323" s="278"/>
      <c r="Q323" s="676"/>
      <c r="R323" s="676"/>
      <c r="S323" s="676"/>
      <c r="T323" s="676"/>
      <c r="U323" s="676"/>
      <c r="V323" s="676"/>
      <c r="W323" s="197"/>
      <c r="X323" s="197"/>
      <c r="Y323" s="197"/>
      <c r="Z323" s="197"/>
      <c r="AA323" s="197"/>
      <c r="AB323" s="197"/>
      <c r="AC323" s="197"/>
      <c r="AD323" s="197"/>
      <c r="AE323" s="197"/>
    </row>
    <row r="324" spans="1:31" ht="12.75" outlineLevel="1">
      <c r="A324" s="198"/>
      <c r="B324" s="559">
        <v>99</v>
      </c>
      <c r="C324" s="740"/>
      <c r="D324" s="742"/>
      <c r="E324" s="672"/>
      <c r="F324" s="503"/>
      <c r="G324" s="504"/>
      <c r="H324" s="504"/>
      <c r="I324" s="504"/>
      <c r="J324" s="239"/>
      <c r="K324" s="36"/>
      <c r="L324" s="36"/>
      <c r="M324" s="36"/>
      <c r="N324" s="36"/>
      <c r="O324" s="36"/>
      <c r="P324" s="278"/>
      <c r="Q324" s="676"/>
      <c r="R324" s="676"/>
      <c r="S324" s="676"/>
      <c r="T324" s="676"/>
      <c r="U324" s="676"/>
      <c r="V324" s="676"/>
      <c r="W324" s="197"/>
      <c r="X324" s="197"/>
      <c r="Y324" s="197"/>
      <c r="Z324" s="197"/>
      <c r="AA324" s="197"/>
      <c r="AB324" s="197"/>
      <c r="AC324" s="197"/>
      <c r="AD324" s="197"/>
      <c r="AE324" s="197"/>
    </row>
    <row r="325" spans="1:31" ht="12.75" outlineLevel="1">
      <c r="A325" s="198"/>
      <c r="B325" s="559">
        <v>100</v>
      </c>
      <c r="C325" s="740"/>
      <c r="D325" s="742">
        <v>12.5</v>
      </c>
      <c r="E325" s="672"/>
      <c r="F325" s="503"/>
      <c r="G325" s="504"/>
      <c r="H325" s="504"/>
      <c r="I325" s="504"/>
      <c r="J325" s="239"/>
      <c r="K325" s="36"/>
      <c r="L325" s="36"/>
      <c r="M325" s="36"/>
      <c r="N325" s="36"/>
      <c r="O325" s="671"/>
      <c r="P325" s="676"/>
      <c r="Q325" s="676"/>
      <c r="R325" s="676"/>
      <c r="S325" s="676"/>
      <c r="T325" s="676"/>
      <c r="U325" s="676"/>
      <c r="V325" s="676"/>
      <c r="W325" s="197"/>
      <c r="X325" s="197"/>
      <c r="Y325" s="197"/>
      <c r="Z325" s="197"/>
      <c r="AA325" s="197"/>
      <c r="AB325" s="197"/>
      <c r="AC325" s="197"/>
      <c r="AD325" s="197"/>
      <c r="AE325" s="197"/>
    </row>
    <row r="326" spans="1:31" ht="12.75" outlineLevel="1">
      <c r="A326" s="198"/>
      <c r="B326" s="743" t="s">
        <v>204</v>
      </c>
      <c r="C326" s="740"/>
      <c r="D326" s="742"/>
      <c r="E326" s="672"/>
      <c r="F326" s="505"/>
      <c r="G326" s="506"/>
      <c r="H326" s="506"/>
      <c r="I326" s="506"/>
      <c r="J326" s="507"/>
      <c r="K326" s="655"/>
      <c r="L326" s="655"/>
      <c r="M326" s="655"/>
      <c r="N326" s="655"/>
      <c r="O326" s="655"/>
      <c r="P326" s="656"/>
      <c r="Q326" s="676"/>
      <c r="R326" s="676"/>
      <c r="S326" s="676"/>
      <c r="T326" s="676"/>
      <c r="U326" s="676"/>
      <c r="V326" s="676"/>
      <c r="W326" s="197"/>
      <c r="X326" s="197"/>
      <c r="Y326" s="197"/>
      <c r="Z326" s="197"/>
      <c r="AA326" s="197"/>
      <c r="AB326" s="197"/>
      <c r="AC326" s="197"/>
      <c r="AD326" s="197"/>
      <c r="AE326" s="197"/>
    </row>
    <row r="327" spans="1:31" ht="12.75">
      <c r="A327" s="198"/>
      <c r="B327" s="744"/>
      <c r="C327" s="278"/>
      <c r="D327" s="278"/>
      <c r="E327" s="278"/>
      <c r="F327" s="279"/>
      <c r="G327" s="279"/>
      <c r="H327" s="745"/>
      <c r="I327" s="745"/>
      <c r="J327" s="746"/>
      <c r="K327" s="278"/>
      <c r="L327" s="278"/>
      <c r="M327" s="278"/>
      <c r="N327" s="278"/>
      <c r="O327" s="278"/>
      <c r="P327" s="676"/>
      <c r="Q327" s="676"/>
      <c r="R327" s="676"/>
      <c r="S327" s="676"/>
      <c r="T327" s="676"/>
      <c r="U327" s="676"/>
      <c r="V327" s="676"/>
      <c r="W327" s="197"/>
      <c r="X327" s="197"/>
      <c r="Y327" s="197"/>
      <c r="Z327" s="197"/>
      <c r="AA327" s="197"/>
      <c r="AB327" s="197"/>
      <c r="AC327" s="197"/>
      <c r="AD327" s="197"/>
      <c r="AE327" s="197"/>
    </row>
    <row r="328" spans="1:31" ht="13.5">
      <c r="A328" s="198"/>
      <c r="B328" s="747"/>
      <c r="C328" s="242"/>
      <c r="D328" s="243"/>
      <c r="E328" s="237"/>
      <c r="F328" s="238"/>
      <c r="G328" s="235"/>
      <c r="H328" s="236"/>
      <c r="I328" s="236"/>
      <c r="J328" s="207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198"/>
      <c r="W328" s="197"/>
      <c r="X328" s="197"/>
      <c r="Y328" s="197"/>
      <c r="Z328" s="197"/>
      <c r="AA328" s="197"/>
      <c r="AB328" s="197"/>
      <c r="AC328" s="197"/>
      <c r="AD328" s="197"/>
      <c r="AE328" s="197"/>
    </row>
    <row r="329" spans="1:31" ht="10.5" customHeight="1">
      <c r="A329" s="198"/>
      <c r="B329" s="244"/>
      <c r="C329" s="245" t="s">
        <v>166</v>
      </c>
      <c r="D329" s="246" t="s">
        <v>130</v>
      </c>
      <c r="E329" s="238"/>
      <c r="F329" s="239"/>
      <c r="G329" s="206"/>
      <c r="H329" s="206"/>
      <c r="I329" s="206"/>
      <c r="J329" s="207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198"/>
      <c r="W329" s="197"/>
      <c r="X329" s="197"/>
      <c r="Y329" s="197"/>
      <c r="Z329" s="197"/>
      <c r="AA329" s="197"/>
      <c r="AB329" s="197"/>
      <c r="AC329" s="197"/>
      <c r="AD329" s="197"/>
      <c r="AE329" s="197"/>
    </row>
    <row r="330" spans="1:31" ht="10.5" customHeight="1">
      <c r="A330" s="198"/>
      <c r="B330" s="244"/>
      <c r="C330" s="245"/>
      <c r="D330" s="246" t="s">
        <v>129</v>
      </c>
      <c r="E330" s="238"/>
      <c r="F330" s="239"/>
      <c r="G330" s="204"/>
      <c r="H330" s="204"/>
      <c r="I330" s="204"/>
      <c r="J330" s="102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198"/>
      <c r="W330" s="197"/>
      <c r="X330" s="197"/>
      <c r="Y330" s="197"/>
      <c r="Z330" s="197"/>
      <c r="AA330" s="197"/>
      <c r="AB330" s="197"/>
      <c r="AC330" s="197"/>
      <c r="AD330" s="197"/>
      <c r="AE330" s="197"/>
    </row>
    <row r="331" spans="1:31" ht="10.5" customHeight="1">
      <c r="A331" s="197"/>
      <c r="B331" s="262"/>
      <c r="C331" s="263"/>
      <c r="D331" s="275" t="s">
        <v>128</v>
      </c>
      <c r="E331" s="263"/>
      <c r="F331" s="264"/>
      <c r="G331" s="10"/>
      <c r="H331" s="10"/>
      <c r="I331" s="10"/>
      <c r="J331" s="265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</row>
    <row r="332" spans="1:25" ht="10.5" customHeight="1">
      <c r="A332" s="197"/>
      <c r="B332" s="262"/>
      <c r="C332" s="263"/>
      <c r="D332" s="275" t="s">
        <v>131</v>
      </c>
      <c r="E332" s="263"/>
      <c r="F332" s="264"/>
      <c r="G332" s="10"/>
      <c r="H332" s="10"/>
      <c r="I332" s="10"/>
      <c r="J332" s="265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97"/>
      <c r="W332" s="197"/>
      <c r="X332" s="197"/>
      <c r="Y332" s="197"/>
    </row>
    <row r="333" spans="1:25" ht="12.75">
      <c r="A333" s="197"/>
      <c r="B333" s="266"/>
      <c r="C333" s="259"/>
      <c r="D333" s="259"/>
      <c r="E333" s="259"/>
      <c r="F333" s="264"/>
      <c r="G333" s="10"/>
      <c r="H333" s="10"/>
      <c r="I333" s="10"/>
      <c r="J333" s="265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97"/>
      <c r="W333" s="197"/>
      <c r="X333" s="197"/>
      <c r="Y333" s="197"/>
    </row>
    <row r="334" spans="1:25" ht="12.75">
      <c r="A334" s="197"/>
      <c r="B334" s="267"/>
      <c r="C334" s="268"/>
      <c r="D334" s="268"/>
      <c r="E334" s="9"/>
      <c r="F334" s="269"/>
      <c r="G334" s="10"/>
      <c r="H334" s="10"/>
      <c r="I334" s="10"/>
      <c r="J334" s="265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97"/>
      <c r="W334" s="197"/>
      <c r="X334" s="197"/>
      <c r="Y334" s="197"/>
    </row>
    <row r="335" spans="1:25" ht="13.5">
      <c r="A335" s="197"/>
      <c r="B335" s="270"/>
      <c r="C335" s="271"/>
      <c r="D335" s="272"/>
      <c r="E335" s="10"/>
      <c r="F335" s="265"/>
      <c r="G335" s="10"/>
      <c r="H335" s="10"/>
      <c r="I335" s="10"/>
      <c r="J335" s="265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97"/>
      <c r="W335" s="197"/>
      <c r="X335" s="197"/>
      <c r="Y335" s="197"/>
    </row>
    <row r="336" spans="1:25" ht="12.75">
      <c r="A336" s="197"/>
      <c r="B336" s="270"/>
      <c r="C336" s="272"/>
      <c r="D336" s="272"/>
      <c r="E336" s="10"/>
      <c r="F336" s="265"/>
      <c r="G336" s="10"/>
      <c r="H336" s="10"/>
      <c r="I336" s="10"/>
      <c r="J336" s="265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97"/>
      <c r="W336" s="197"/>
      <c r="X336" s="197"/>
      <c r="Y336" s="197"/>
    </row>
    <row r="337" spans="1:25" ht="12.75">
      <c r="A337" s="197"/>
      <c r="B337" s="270"/>
      <c r="C337" s="272"/>
      <c r="D337" s="272"/>
      <c r="E337" s="10"/>
      <c r="F337" s="265"/>
      <c r="G337" s="10"/>
      <c r="H337" s="10"/>
      <c r="I337" s="10"/>
      <c r="J337" s="265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97"/>
      <c r="W337" s="197"/>
      <c r="X337" s="197"/>
      <c r="Y337" s="197"/>
    </row>
    <row r="338" spans="1:25" ht="12.75">
      <c r="A338" s="197"/>
      <c r="B338" s="270"/>
      <c r="C338" s="272"/>
      <c r="D338" s="272"/>
      <c r="E338" s="10"/>
      <c r="F338" s="265"/>
      <c r="G338" s="10"/>
      <c r="H338" s="10"/>
      <c r="I338" s="10"/>
      <c r="J338" s="265"/>
      <c r="K338" s="10"/>
      <c r="L338" s="10"/>
      <c r="M338" s="10"/>
      <c r="N338" s="10"/>
      <c r="O338" s="10"/>
      <c r="P338" s="10"/>
      <c r="Q338" s="197"/>
      <c r="R338" s="197"/>
      <c r="S338" s="197"/>
      <c r="T338" s="197"/>
      <c r="U338" s="197"/>
      <c r="V338" s="197"/>
      <c r="W338" s="197"/>
      <c r="X338" s="197"/>
      <c r="Y338" s="197"/>
    </row>
    <row r="339" spans="1:25" ht="12.75">
      <c r="A339" s="197"/>
      <c r="B339" s="270"/>
      <c r="C339" s="272"/>
      <c r="D339" s="272"/>
      <c r="E339" s="10"/>
      <c r="F339" s="265"/>
      <c r="G339" s="10"/>
      <c r="H339" s="10"/>
      <c r="I339" s="10"/>
      <c r="J339" s="265"/>
      <c r="K339" s="10"/>
      <c r="L339" s="10"/>
      <c r="M339" s="10"/>
      <c r="N339" s="10"/>
      <c r="O339" s="10"/>
      <c r="P339" s="10"/>
      <c r="Q339" s="197"/>
      <c r="R339" s="197"/>
      <c r="S339" s="197"/>
      <c r="T339" s="197"/>
      <c r="U339" s="197"/>
      <c r="V339" s="197"/>
      <c r="W339" s="197"/>
      <c r="X339" s="197"/>
      <c r="Y339" s="197"/>
    </row>
    <row r="340" spans="1:25" ht="12.75">
      <c r="A340" s="197"/>
      <c r="B340" s="273"/>
      <c r="C340" s="274"/>
      <c r="D340" s="274"/>
      <c r="E340" s="197"/>
      <c r="F340" s="4"/>
      <c r="G340" s="197"/>
      <c r="H340" s="197"/>
      <c r="I340" s="197"/>
      <c r="J340" s="4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</row>
    <row r="341" spans="1:25" ht="12.75">
      <c r="A341" s="197"/>
      <c r="B341" s="273"/>
      <c r="C341" s="274"/>
      <c r="D341" s="274"/>
      <c r="E341" s="197"/>
      <c r="F341" s="4"/>
      <c r="G341" s="197"/>
      <c r="H341" s="197"/>
      <c r="I341" s="197"/>
      <c r="J341" s="4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</row>
    <row r="342" spans="1:25" ht="12.75">
      <c r="A342" s="197"/>
      <c r="B342" s="273"/>
      <c r="C342" s="274"/>
      <c r="D342" s="274"/>
      <c r="E342" s="197"/>
      <c r="F342" s="4"/>
      <c r="G342" s="197"/>
      <c r="H342" s="197"/>
      <c r="I342" s="197"/>
      <c r="J342" s="4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</row>
    <row r="343" spans="1:25" ht="12.75">
      <c r="A343" s="197"/>
      <c r="B343" s="273"/>
      <c r="C343" s="274"/>
      <c r="D343" s="274"/>
      <c r="E343" s="197"/>
      <c r="F343" s="4"/>
      <c r="G343" s="197"/>
      <c r="H343" s="197"/>
      <c r="I343" s="197"/>
      <c r="J343" s="4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</row>
    <row r="344" spans="1:25" ht="12.75">
      <c r="A344" s="197"/>
      <c r="B344" s="273"/>
      <c r="C344" s="274"/>
      <c r="D344" s="274"/>
      <c r="E344" s="197"/>
      <c r="F344" s="4"/>
      <c r="G344" s="197"/>
      <c r="H344" s="197"/>
      <c r="I344" s="197"/>
      <c r="J344" s="4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</row>
    <row r="345" spans="1:25" ht="12.75">
      <c r="A345" s="197"/>
      <c r="B345" s="273"/>
      <c r="C345" s="274"/>
      <c r="D345" s="274"/>
      <c r="E345" s="197"/>
      <c r="F345" s="4"/>
      <c r="G345" s="197"/>
      <c r="H345" s="197"/>
      <c r="I345" s="197"/>
      <c r="J345" s="4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</row>
    <row r="346" spans="1:25" ht="12.75">
      <c r="A346" s="197"/>
      <c r="B346" s="273"/>
      <c r="C346" s="274"/>
      <c r="D346" s="274"/>
      <c r="E346" s="197"/>
      <c r="F346" s="4"/>
      <c r="G346" s="197"/>
      <c r="H346" s="197"/>
      <c r="I346" s="197"/>
      <c r="J346" s="4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</row>
    <row r="347" spans="1:25" ht="12.75">
      <c r="A347" s="197"/>
      <c r="B347" s="273"/>
      <c r="C347" s="274"/>
      <c r="D347" s="274"/>
      <c r="E347" s="197"/>
      <c r="F347" s="4"/>
      <c r="G347" s="197"/>
      <c r="H347" s="197"/>
      <c r="I347" s="197"/>
      <c r="J347" s="4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</row>
    <row r="348" spans="1:25" ht="12.75">
      <c r="A348" s="197"/>
      <c r="B348" s="273"/>
      <c r="C348" s="274"/>
      <c r="D348" s="274"/>
      <c r="E348" s="197"/>
      <c r="F348" s="4"/>
      <c r="G348" s="197"/>
      <c r="H348" s="197"/>
      <c r="I348" s="197"/>
      <c r="J348" s="4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</row>
    <row r="349" spans="1:25" ht="12.75">
      <c r="A349" s="197"/>
      <c r="B349" s="273"/>
      <c r="C349" s="274"/>
      <c r="D349" s="274"/>
      <c r="E349" s="197"/>
      <c r="F349" s="4"/>
      <c r="G349" s="197"/>
      <c r="H349" s="197"/>
      <c r="I349" s="197"/>
      <c r="J349" s="4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</row>
    <row r="350" spans="1:25" ht="12.75">
      <c r="A350" s="197"/>
      <c r="B350" s="273"/>
      <c r="C350" s="274"/>
      <c r="D350" s="274"/>
      <c r="E350" s="197"/>
      <c r="F350" s="4"/>
      <c r="G350" s="197"/>
      <c r="H350" s="197"/>
      <c r="I350" s="197"/>
      <c r="J350" s="4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</row>
    <row r="351" spans="1:25" ht="12.75">
      <c r="A351" s="197"/>
      <c r="B351" s="273"/>
      <c r="C351" s="274"/>
      <c r="D351" s="274"/>
      <c r="E351" s="197"/>
      <c r="F351" s="4"/>
      <c r="G351" s="197"/>
      <c r="H351" s="197"/>
      <c r="I351" s="197"/>
      <c r="J351" s="4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</row>
    <row r="352" spans="1:25" ht="12.75">
      <c r="A352" s="197"/>
      <c r="B352" s="273"/>
      <c r="C352" s="274"/>
      <c r="D352" s="274"/>
      <c r="E352" s="197"/>
      <c r="F352" s="4"/>
      <c r="G352" s="197"/>
      <c r="H352" s="197"/>
      <c r="I352" s="197"/>
      <c r="J352" s="4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</row>
    <row r="353" spans="3:6" ht="12.75">
      <c r="C353" s="7"/>
      <c r="D353" s="7"/>
      <c r="F353" s="4"/>
    </row>
    <row r="354" spans="3:6" ht="12.75">
      <c r="C354" s="7"/>
      <c r="D354" s="7"/>
      <c r="F354" s="4"/>
    </row>
    <row r="355" spans="3:6" ht="12.75">
      <c r="C355" s="7"/>
      <c r="D355" s="7"/>
      <c r="F355" s="4"/>
    </row>
    <row r="356" spans="3:6" ht="12.75">
      <c r="C356" s="7"/>
      <c r="D356" s="7"/>
      <c r="F356" s="4"/>
    </row>
    <row r="357" spans="3:6" ht="12.75">
      <c r="C357" s="7"/>
      <c r="D357" s="7"/>
      <c r="F357" s="4"/>
    </row>
    <row r="358" spans="3:6" ht="12.75">
      <c r="C358" s="7"/>
      <c r="D358" s="7"/>
      <c r="F358" s="4"/>
    </row>
    <row r="359" spans="3:6" ht="12.75">
      <c r="C359" s="7"/>
      <c r="D359" s="7"/>
      <c r="F359" s="4"/>
    </row>
    <row r="360" spans="3:6" ht="12.75">
      <c r="C360" s="7"/>
      <c r="D360" s="7"/>
      <c r="F360" s="4"/>
    </row>
    <row r="361" spans="3:6" ht="12.75">
      <c r="C361" s="7"/>
      <c r="D361" s="7"/>
      <c r="F361" s="4"/>
    </row>
    <row r="362" spans="3:6" ht="12.75">
      <c r="C362" s="7"/>
      <c r="D362" s="7"/>
      <c r="F362" s="4"/>
    </row>
    <row r="363" spans="3:6" ht="12.75">
      <c r="C363" s="7"/>
      <c r="D363" s="7"/>
      <c r="F363" s="4"/>
    </row>
    <row r="364" spans="3:6" ht="12.75">
      <c r="C364" s="7"/>
      <c r="D364" s="7"/>
      <c r="F364" s="4"/>
    </row>
    <row r="365" spans="3:6" ht="12.75">
      <c r="C365" s="7"/>
      <c r="D365" s="7"/>
      <c r="F365" s="4"/>
    </row>
    <row r="366" spans="3:6" ht="12.75">
      <c r="C366" s="7"/>
      <c r="D366" s="7"/>
      <c r="F366" s="4"/>
    </row>
    <row r="367" spans="3:6" ht="12.75">
      <c r="C367" s="7"/>
      <c r="D367" s="7"/>
      <c r="F367" s="4"/>
    </row>
    <row r="368" spans="3:6" ht="12.75">
      <c r="C368" s="7"/>
      <c r="D368" s="7"/>
      <c r="F368" s="4"/>
    </row>
    <row r="369" spans="3:6" ht="12.75">
      <c r="C369" s="7"/>
      <c r="D369" s="7"/>
      <c r="F369" s="4"/>
    </row>
    <row r="370" spans="3:6" ht="12.75">
      <c r="C370" s="7"/>
      <c r="D370" s="7"/>
      <c r="F370" s="4"/>
    </row>
    <row r="371" spans="3:6" ht="12.75">
      <c r="C371" s="7"/>
      <c r="D371" s="7"/>
      <c r="F371" s="4"/>
    </row>
    <row r="372" spans="3:6" ht="12.75">
      <c r="C372" s="7"/>
      <c r="D372" s="7"/>
      <c r="F372" s="4"/>
    </row>
    <row r="373" spans="3:6" ht="12.75">
      <c r="C373" s="7"/>
      <c r="D373" s="7"/>
      <c r="F373" s="4"/>
    </row>
    <row r="374" spans="3:6" ht="12.75">
      <c r="C374" s="7"/>
      <c r="D374" s="7"/>
      <c r="F374" s="4"/>
    </row>
    <row r="375" spans="3:6" ht="12.75">
      <c r="C375" s="7"/>
      <c r="D375" s="7"/>
      <c r="F375" s="4"/>
    </row>
    <row r="376" spans="3:6" ht="12.75">
      <c r="C376" s="7"/>
      <c r="D376" s="7"/>
      <c r="F376" s="4"/>
    </row>
    <row r="377" spans="3:6" ht="12.75">
      <c r="C377" s="7"/>
      <c r="D377" s="7"/>
      <c r="F377" s="4"/>
    </row>
    <row r="378" spans="3:6" ht="12.75">
      <c r="C378" s="7"/>
      <c r="D378" s="7"/>
      <c r="F378" s="4"/>
    </row>
    <row r="379" spans="3:6" ht="12.75">
      <c r="C379" s="7"/>
      <c r="D379" s="7"/>
      <c r="F379" s="4"/>
    </row>
    <row r="380" spans="3:6" ht="12.75">
      <c r="C380" s="7"/>
      <c r="D380" s="7"/>
      <c r="F380" s="4"/>
    </row>
    <row r="381" spans="3:6" ht="12.75">
      <c r="C381" s="7"/>
      <c r="D381" s="7"/>
      <c r="F381" s="4"/>
    </row>
    <row r="382" spans="3:6" ht="12.75">
      <c r="C382" s="7"/>
      <c r="D382" s="7"/>
      <c r="F382" s="4"/>
    </row>
    <row r="383" spans="3:6" ht="12.75">
      <c r="C383" s="7"/>
      <c r="D383" s="7"/>
      <c r="F383" s="4"/>
    </row>
    <row r="384" spans="3:6" ht="12.75">
      <c r="C384" s="7"/>
      <c r="D384" s="7"/>
      <c r="F384" s="4"/>
    </row>
    <row r="385" spans="3:6" ht="12.75">
      <c r="C385" s="7"/>
      <c r="D385" s="7"/>
      <c r="F385" s="4"/>
    </row>
    <row r="386" spans="3:6" ht="12.75">
      <c r="C386" s="7"/>
      <c r="D386" s="7"/>
      <c r="F386" s="4"/>
    </row>
    <row r="387" spans="3:6" ht="12.75">
      <c r="C387" s="7"/>
      <c r="D387" s="7"/>
      <c r="F387" s="4"/>
    </row>
    <row r="388" spans="3:6" ht="12.75">
      <c r="C388" s="7"/>
      <c r="D388" s="7"/>
      <c r="F388" s="4"/>
    </row>
    <row r="389" spans="3:6" ht="12.75">
      <c r="C389" s="7"/>
      <c r="D389" s="7"/>
      <c r="F389" s="4"/>
    </row>
    <row r="390" spans="3:6" ht="12.75">
      <c r="C390" s="7"/>
      <c r="D390" s="7"/>
      <c r="F390" s="4"/>
    </row>
    <row r="391" spans="3:6" ht="12.75">
      <c r="C391" s="7"/>
      <c r="D391" s="7"/>
      <c r="F391" s="4"/>
    </row>
    <row r="392" spans="3:6" ht="12.75">
      <c r="C392" s="7"/>
      <c r="D392" s="7"/>
      <c r="F392" s="4"/>
    </row>
    <row r="393" spans="3:6" ht="12.75">
      <c r="C393" s="7"/>
      <c r="D393" s="7"/>
      <c r="F393" s="4"/>
    </row>
    <row r="394" spans="3:6" ht="12.75">
      <c r="C394" s="7"/>
      <c r="D394" s="7"/>
      <c r="F394" s="4"/>
    </row>
    <row r="395" spans="3:6" ht="12.75">
      <c r="C395" s="7"/>
      <c r="D395" s="7"/>
      <c r="F395" s="4"/>
    </row>
    <row r="396" spans="3:6" ht="12.75">
      <c r="C396" s="7"/>
      <c r="D396" s="7"/>
      <c r="F396" s="4"/>
    </row>
    <row r="397" spans="3:6" ht="12.75">
      <c r="C397" s="7"/>
      <c r="D397" s="7"/>
      <c r="F397" s="4"/>
    </row>
    <row r="398" spans="3:6" ht="12.75">
      <c r="C398" s="7"/>
      <c r="D398" s="7"/>
      <c r="F398" s="4"/>
    </row>
    <row r="399" spans="3:6" ht="12.75">
      <c r="C399" s="7"/>
      <c r="D399" s="7"/>
      <c r="F399" s="4"/>
    </row>
    <row r="400" spans="3:6" ht="12.75">
      <c r="C400" s="7"/>
      <c r="D400" s="7"/>
      <c r="F400" s="4"/>
    </row>
    <row r="401" spans="3:6" ht="12.75">
      <c r="C401" s="7"/>
      <c r="D401" s="7"/>
      <c r="F401" s="4"/>
    </row>
    <row r="402" spans="3:6" ht="12.75">
      <c r="C402" s="7"/>
      <c r="D402" s="7"/>
      <c r="F402" s="4"/>
    </row>
    <row r="403" spans="3:6" ht="12.75">
      <c r="C403" s="7"/>
      <c r="D403" s="7"/>
      <c r="F403" s="4"/>
    </row>
    <row r="404" spans="3:6" ht="12.75">
      <c r="C404" s="7"/>
      <c r="D404" s="7"/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  <row r="801" ht="12.75">
      <c r="F801" s="4"/>
    </row>
    <row r="802" ht="12.75">
      <c r="F802" s="4"/>
    </row>
    <row r="803" ht="12.75">
      <c r="F803" s="4"/>
    </row>
    <row r="804" ht="12.75">
      <c r="F804" s="4"/>
    </row>
    <row r="805" ht="12.75">
      <c r="F805" s="4"/>
    </row>
    <row r="806" ht="12.75">
      <c r="F806" s="4"/>
    </row>
    <row r="807" ht="12.75">
      <c r="F807" s="4"/>
    </row>
    <row r="808" ht="12.75">
      <c r="F808" s="4"/>
    </row>
    <row r="809" ht="12.75">
      <c r="F809" s="4"/>
    </row>
    <row r="810" ht="12.75">
      <c r="F810" s="4"/>
    </row>
    <row r="811" ht="12.75">
      <c r="F811" s="4"/>
    </row>
    <row r="812" ht="12.75">
      <c r="F812" s="4"/>
    </row>
    <row r="813" ht="12.75">
      <c r="F813" s="4"/>
    </row>
    <row r="814" ht="12.75">
      <c r="F814" s="4"/>
    </row>
    <row r="815" ht="12.75">
      <c r="F815" s="4"/>
    </row>
    <row r="816" ht="12.75">
      <c r="F816" s="4"/>
    </row>
    <row r="817" ht="12.75">
      <c r="F817" s="4"/>
    </row>
    <row r="818" ht="12.75">
      <c r="F818" s="4"/>
    </row>
    <row r="819" ht="12.75">
      <c r="F819" s="4"/>
    </row>
    <row r="820" ht="12.75">
      <c r="F820" s="4"/>
    </row>
    <row r="821" ht="12.75">
      <c r="F821" s="4"/>
    </row>
    <row r="822" ht="12.75">
      <c r="F822" s="4"/>
    </row>
    <row r="823" ht="12.75">
      <c r="F823" s="4"/>
    </row>
    <row r="824" ht="12.75">
      <c r="F824" s="4"/>
    </row>
    <row r="825" ht="12.75">
      <c r="F825" s="4"/>
    </row>
    <row r="826" ht="12.75">
      <c r="F826" s="4"/>
    </row>
    <row r="827" ht="12.75">
      <c r="F827" s="4"/>
    </row>
    <row r="828" ht="12.75">
      <c r="F828" s="4"/>
    </row>
    <row r="829" ht="12.75">
      <c r="F829" s="4"/>
    </row>
    <row r="830" ht="12.75">
      <c r="F830" s="4"/>
    </row>
    <row r="831" ht="12.75">
      <c r="F831" s="4"/>
    </row>
    <row r="832" ht="12.75">
      <c r="F832" s="4"/>
    </row>
    <row r="833" ht="12.75">
      <c r="F833" s="4"/>
    </row>
    <row r="834" ht="12.75">
      <c r="F834" s="4"/>
    </row>
    <row r="835" ht="12.75">
      <c r="F835" s="4"/>
    </row>
    <row r="836" ht="12.75">
      <c r="F836" s="4"/>
    </row>
    <row r="837" ht="12.75">
      <c r="F837" s="4"/>
    </row>
    <row r="838" ht="12.75">
      <c r="F838" s="4"/>
    </row>
    <row r="839" ht="12.75">
      <c r="F839" s="4"/>
    </row>
    <row r="840" ht="12.75">
      <c r="F840" s="4"/>
    </row>
    <row r="841" ht="12.75">
      <c r="F841" s="4"/>
    </row>
    <row r="842" ht="12.75">
      <c r="F842" s="4"/>
    </row>
    <row r="843" ht="12.75">
      <c r="F843" s="4"/>
    </row>
    <row r="844" ht="12.75">
      <c r="F844" s="4"/>
    </row>
    <row r="845" ht="12.75">
      <c r="F845" s="4"/>
    </row>
    <row r="846" ht="12.75">
      <c r="F846" s="4"/>
    </row>
    <row r="847" ht="12.75">
      <c r="F847" s="4"/>
    </row>
    <row r="848" ht="12.75">
      <c r="F848" s="4"/>
    </row>
    <row r="849" ht="12.75">
      <c r="F849" s="4"/>
    </row>
    <row r="850" ht="12.75">
      <c r="F850" s="4"/>
    </row>
    <row r="851" ht="12.75">
      <c r="F851" s="4"/>
    </row>
    <row r="852" ht="12.75">
      <c r="F852" s="4"/>
    </row>
    <row r="853" ht="12.75">
      <c r="F853" s="4"/>
    </row>
    <row r="854" ht="12.75">
      <c r="F854" s="4"/>
    </row>
    <row r="855" ht="12.75">
      <c r="F855" s="4"/>
    </row>
    <row r="856" ht="12.75">
      <c r="F856" s="4"/>
    </row>
    <row r="857" ht="12.75">
      <c r="F857" s="4"/>
    </row>
    <row r="858" ht="12.75">
      <c r="F858" s="4"/>
    </row>
    <row r="859" ht="12.75">
      <c r="F859" s="4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  <row r="868" ht="12.75">
      <c r="F868" s="4"/>
    </row>
    <row r="869" ht="12.75">
      <c r="F869" s="4"/>
    </row>
    <row r="870" ht="12.75">
      <c r="F870" s="4"/>
    </row>
    <row r="871" ht="12.75">
      <c r="F871" s="4"/>
    </row>
    <row r="872" ht="12.75">
      <c r="F872" s="4"/>
    </row>
    <row r="873" ht="12.75">
      <c r="F873" s="4"/>
    </row>
    <row r="874" ht="12.75">
      <c r="F874" s="4"/>
    </row>
    <row r="875" ht="12.75">
      <c r="F875" s="4"/>
    </row>
    <row r="876" ht="12.75">
      <c r="F876" s="4"/>
    </row>
    <row r="877" ht="12.75">
      <c r="F877" s="4"/>
    </row>
    <row r="878" ht="12.75">
      <c r="F878" s="4"/>
    </row>
    <row r="879" ht="12.75">
      <c r="F879" s="4"/>
    </row>
    <row r="880" ht="12.75">
      <c r="F880" s="4"/>
    </row>
    <row r="881" ht="12.75">
      <c r="F881" s="4"/>
    </row>
    <row r="882" ht="12.75">
      <c r="F882" s="4"/>
    </row>
    <row r="883" ht="12.75">
      <c r="F883" s="4"/>
    </row>
    <row r="884" ht="12.75">
      <c r="F884" s="4"/>
    </row>
    <row r="885" ht="12.75">
      <c r="F885" s="4"/>
    </row>
    <row r="886" ht="12.75">
      <c r="F886" s="4"/>
    </row>
    <row r="887" ht="12.75">
      <c r="F887" s="4"/>
    </row>
    <row r="888" ht="12.75">
      <c r="F888" s="4"/>
    </row>
    <row r="889" ht="12.75">
      <c r="F889" s="4"/>
    </row>
    <row r="890" ht="12.75">
      <c r="F890" s="4"/>
    </row>
    <row r="891" ht="12.75">
      <c r="F891" s="4"/>
    </row>
    <row r="892" ht="12.75">
      <c r="F892" s="4"/>
    </row>
    <row r="893" ht="12.75">
      <c r="F893" s="4"/>
    </row>
    <row r="894" ht="12.75">
      <c r="F894" s="4"/>
    </row>
    <row r="895" ht="12.75">
      <c r="F895" s="4"/>
    </row>
    <row r="896" ht="12.75">
      <c r="F896" s="4"/>
    </row>
    <row r="897" ht="12.75">
      <c r="F897" s="4"/>
    </row>
    <row r="898" ht="12.75">
      <c r="F898" s="4"/>
    </row>
    <row r="899" ht="12.75">
      <c r="F899" s="4"/>
    </row>
    <row r="900" ht="12.75">
      <c r="F900" s="4"/>
    </row>
    <row r="901" ht="12.75">
      <c r="F901" s="4"/>
    </row>
    <row r="902" ht="12.75">
      <c r="F902" s="4"/>
    </row>
    <row r="903" ht="12.75">
      <c r="F903" s="4"/>
    </row>
    <row r="904" ht="12.75">
      <c r="F904" s="4"/>
    </row>
    <row r="905" ht="12.75">
      <c r="F905" s="4"/>
    </row>
    <row r="906" ht="12.75">
      <c r="F906" s="4"/>
    </row>
    <row r="907" ht="12.75">
      <c r="F907" s="4"/>
    </row>
    <row r="908" ht="12.75">
      <c r="F908" s="4"/>
    </row>
    <row r="909" ht="12.75">
      <c r="F909" s="4"/>
    </row>
    <row r="910" ht="12.75">
      <c r="F910" s="4"/>
    </row>
    <row r="911" ht="12.75">
      <c r="F911" s="4"/>
    </row>
    <row r="912" ht="12.75">
      <c r="F912" s="4"/>
    </row>
    <row r="913" ht="12.75">
      <c r="F913" s="4"/>
    </row>
    <row r="914" ht="12.75">
      <c r="F914" s="4"/>
    </row>
    <row r="915" ht="12.75">
      <c r="F915" s="4"/>
    </row>
    <row r="916" ht="12.75">
      <c r="F916" s="4"/>
    </row>
    <row r="917" ht="12.75">
      <c r="F917" s="4"/>
    </row>
    <row r="918" ht="12.75">
      <c r="F918" s="4"/>
    </row>
    <row r="919" ht="12.75">
      <c r="F919" s="4"/>
    </row>
    <row r="920" ht="12.75">
      <c r="F920" s="4"/>
    </row>
    <row r="921" ht="12.75">
      <c r="F921" s="4"/>
    </row>
    <row r="922" ht="12.75">
      <c r="F922" s="4"/>
    </row>
    <row r="923" ht="12.75">
      <c r="F923" s="4"/>
    </row>
    <row r="924" ht="12.75">
      <c r="F924" s="4"/>
    </row>
    <row r="925" ht="12.75">
      <c r="F925" s="4"/>
    </row>
    <row r="926" ht="12.75">
      <c r="F926" s="4"/>
    </row>
    <row r="927" ht="12.75">
      <c r="F927" s="4"/>
    </row>
    <row r="928" ht="12.75">
      <c r="F928" s="4"/>
    </row>
    <row r="929" ht="12.75">
      <c r="F929" s="4"/>
    </row>
    <row r="930" ht="12.75">
      <c r="F930" s="4"/>
    </row>
    <row r="931" ht="12.75">
      <c r="F931" s="4"/>
    </row>
    <row r="932" ht="12.75">
      <c r="F932" s="4"/>
    </row>
    <row r="933" ht="12.75">
      <c r="F933" s="4"/>
    </row>
    <row r="934" ht="12.75">
      <c r="F934" s="4"/>
    </row>
    <row r="935" ht="12.75">
      <c r="F935" s="4"/>
    </row>
    <row r="936" ht="12.75">
      <c r="F936" s="4"/>
    </row>
    <row r="937" ht="12.75">
      <c r="F937" s="4"/>
    </row>
    <row r="938" ht="12.75">
      <c r="F938" s="4"/>
    </row>
    <row r="939" ht="12.75">
      <c r="F939" s="4"/>
    </row>
    <row r="940" ht="12.75">
      <c r="F940" s="4"/>
    </row>
    <row r="941" ht="12.75">
      <c r="F941" s="4"/>
    </row>
    <row r="942" ht="12.75">
      <c r="F942" s="4"/>
    </row>
    <row r="943" ht="12.75">
      <c r="F943" s="4"/>
    </row>
    <row r="944" ht="12.75">
      <c r="F944" s="4"/>
    </row>
    <row r="945" ht="12.75">
      <c r="F945" s="4"/>
    </row>
    <row r="946" ht="12.75">
      <c r="F946" s="4"/>
    </row>
    <row r="947" ht="12.75">
      <c r="F947" s="4"/>
    </row>
    <row r="948" ht="12.75">
      <c r="F948" s="4"/>
    </row>
    <row r="949" ht="12.75">
      <c r="F949" s="4"/>
    </row>
    <row r="950" ht="12.75">
      <c r="F950" s="4"/>
    </row>
    <row r="951" ht="12.75">
      <c r="F951" s="4"/>
    </row>
    <row r="952" ht="12.75">
      <c r="F952" s="4"/>
    </row>
    <row r="953" ht="12.75">
      <c r="F953" s="4"/>
    </row>
    <row r="954" ht="12.75">
      <c r="F954" s="4"/>
    </row>
    <row r="955" ht="12.75">
      <c r="F955" s="4"/>
    </row>
    <row r="956" ht="12.75">
      <c r="F956" s="4"/>
    </row>
    <row r="957" ht="12.75">
      <c r="F957" s="4"/>
    </row>
    <row r="958" ht="12.75">
      <c r="F958" s="4"/>
    </row>
    <row r="959" ht="12.75">
      <c r="F959" s="4"/>
    </row>
    <row r="960" ht="12.75">
      <c r="F960" s="4"/>
    </row>
    <row r="961" ht="12.75">
      <c r="F961" s="4"/>
    </row>
    <row r="962" ht="12.75">
      <c r="F962" s="4"/>
    </row>
    <row r="963" ht="12.75">
      <c r="F963" s="4"/>
    </row>
    <row r="964" ht="12.75">
      <c r="F964" s="4"/>
    </row>
    <row r="965" ht="12.75">
      <c r="F965" s="4"/>
    </row>
    <row r="966" ht="12.75">
      <c r="F966" s="4"/>
    </row>
    <row r="967" ht="12.75">
      <c r="F967" s="4"/>
    </row>
    <row r="968" ht="12.75">
      <c r="F968" s="4"/>
    </row>
    <row r="969" ht="12.75">
      <c r="F969" s="4"/>
    </row>
    <row r="970" ht="12.75">
      <c r="F970" s="4"/>
    </row>
    <row r="971" ht="12.75">
      <c r="F971" s="4"/>
    </row>
    <row r="972" ht="12.75">
      <c r="F972" s="4"/>
    </row>
    <row r="973" ht="12.75">
      <c r="F973" s="4"/>
    </row>
    <row r="974" ht="12.75">
      <c r="F974" s="4"/>
    </row>
    <row r="975" ht="12.75">
      <c r="F975" s="4"/>
    </row>
    <row r="976" ht="12.75">
      <c r="F976" s="4"/>
    </row>
    <row r="977" ht="12.75">
      <c r="F977" s="4"/>
    </row>
    <row r="978" ht="12.75">
      <c r="F978" s="4"/>
    </row>
    <row r="979" ht="12.75">
      <c r="F979" s="4"/>
    </row>
    <row r="980" ht="12.75">
      <c r="F980" s="4"/>
    </row>
    <row r="981" ht="12.75">
      <c r="F981" s="4"/>
    </row>
    <row r="982" ht="12.75">
      <c r="F982" s="4"/>
    </row>
    <row r="983" ht="12.75">
      <c r="F983" s="4"/>
    </row>
    <row r="984" ht="12.75">
      <c r="F984" s="4"/>
    </row>
    <row r="985" ht="12.75">
      <c r="F985" s="4"/>
    </row>
    <row r="986" ht="12.75">
      <c r="F986" s="4"/>
    </row>
    <row r="987" ht="12.75">
      <c r="F987" s="4"/>
    </row>
    <row r="988" ht="12.75">
      <c r="F988" s="4"/>
    </row>
    <row r="989" ht="12.75">
      <c r="F989" s="4"/>
    </row>
    <row r="990" ht="12.75">
      <c r="F990" s="4"/>
    </row>
    <row r="991" ht="12.75">
      <c r="F991" s="4"/>
    </row>
    <row r="992" ht="12.75">
      <c r="F992" s="4"/>
    </row>
    <row r="993" ht="12.75">
      <c r="F993" s="4"/>
    </row>
    <row r="994" ht="12.75">
      <c r="F994" s="4"/>
    </row>
    <row r="995" ht="12.75">
      <c r="F995" s="4"/>
    </row>
    <row r="996" ht="12.75">
      <c r="F996" s="4"/>
    </row>
    <row r="997" ht="12.75">
      <c r="F997" s="4"/>
    </row>
    <row r="998" ht="12.75">
      <c r="F998" s="4"/>
    </row>
    <row r="999" ht="12.75">
      <c r="F999" s="4"/>
    </row>
    <row r="1000" ht="12.75">
      <c r="F1000" s="4"/>
    </row>
    <row r="1001" ht="12.75">
      <c r="F1001" s="4"/>
    </row>
    <row r="1002" ht="12.75">
      <c r="F1002" s="4"/>
    </row>
    <row r="1003" ht="12.75">
      <c r="F1003" s="4"/>
    </row>
    <row r="1004" ht="12.75">
      <c r="F1004" s="4"/>
    </row>
    <row r="1005" ht="12.75">
      <c r="F1005" s="4"/>
    </row>
    <row r="1006" ht="12.75">
      <c r="F1006" s="4"/>
    </row>
    <row r="1007" ht="12.75">
      <c r="F1007" s="4"/>
    </row>
    <row r="1008" ht="12.75">
      <c r="F1008" s="4"/>
    </row>
    <row r="1009" ht="12.75">
      <c r="F1009" s="4"/>
    </row>
    <row r="1010" ht="12.75">
      <c r="F1010" s="4"/>
    </row>
    <row r="1011" ht="12.75">
      <c r="F1011" s="4"/>
    </row>
    <row r="1012" ht="12.75">
      <c r="F1012" s="4"/>
    </row>
    <row r="1013" ht="12.75">
      <c r="F1013" s="4"/>
    </row>
    <row r="1014" ht="12.75">
      <c r="F1014" s="4"/>
    </row>
    <row r="1015" ht="12.75">
      <c r="F1015" s="4"/>
    </row>
    <row r="1016" ht="12.75">
      <c r="F1016" s="4"/>
    </row>
    <row r="1017" ht="12.75">
      <c r="F1017" s="4"/>
    </row>
    <row r="1018" ht="12.75">
      <c r="F1018" s="4"/>
    </row>
    <row r="1019" ht="12.75">
      <c r="F1019" s="4"/>
    </row>
    <row r="1020" ht="12.75">
      <c r="F1020" s="4"/>
    </row>
    <row r="1021" ht="12.75">
      <c r="F1021" s="4"/>
    </row>
    <row r="1022" ht="12.75">
      <c r="F1022" s="4"/>
    </row>
    <row r="1023" ht="12.75">
      <c r="F1023" s="4"/>
    </row>
    <row r="1024" ht="12.75">
      <c r="F1024" s="4"/>
    </row>
    <row r="1025" ht="12.75">
      <c r="F1025" s="4"/>
    </row>
    <row r="1026" ht="12.75">
      <c r="F1026" s="4"/>
    </row>
    <row r="1027" ht="12.75">
      <c r="F1027" s="4"/>
    </row>
    <row r="1028" ht="12.75">
      <c r="F1028" s="4"/>
    </row>
    <row r="1029" ht="12.75">
      <c r="F1029" s="4"/>
    </row>
    <row r="1030" ht="12.75">
      <c r="F1030" s="4"/>
    </row>
    <row r="1031" ht="12.75">
      <c r="F1031" s="4"/>
    </row>
    <row r="1032" ht="12.75">
      <c r="F1032" s="4"/>
    </row>
    <row r="1033" ht="12.75">
      <c r="F1033" s="4"/>
    </row>
    <row r="1034" ht="12.75">
      <c r="F1034" s="4"/>
    </row>
    <row r="1035" ht="12.75">
      <c r="F1035" s="4"/>
    </row>
    <row r="1036" ht="12.75">
      <c r="F1036" s="4"/>
    </row>
    <row r="1037" ht="12.75">
      <c r="F1037" s="4"/>
    </row>
    <row r="1038" ht="12.75">
      <c r="F1038" s="4"/>
    </row>
    <row r="1039" ht="12.75">
      <c r="F1039" s="4"/>
    </row>
    <row r="1040" ht="12.75">
      <c r="F1040" s="4"/>
    </row>
    <row r="1041" ht="12.75">
      <c r="F1041" s="4"/>
    </row>
    <row r="1042" ht="12.75">
      <c r="F1042" s="4"/>
    </row>
    <row r="1043" ht="12.75">
      <c r="F1043" s="4"/>
    </row>
    <row r="1044" ht="12.75">
      <c r="F1044" s="4"/>
    </row>
    <row r="1045" ht="12.75">
      <c r="F1045" s="4"/>
    </row>
    <row r="1046" ht="12.75">
      <c r="F1046" s="4"/>
    </row>
    <row r="1047" ht="12.75">
      <c r="F1047" s="4"/>
    </row>
    <row r="1048" ht="12.75">
      <c r="F1048" s="4"/>
    </row>
    <row r="1049" ht="12.75">
      <c r="F1049" s="4"/>
    </row>
    <row r="1050" ht="12.75">
      <c r="F1050" s="4"/>
    </row>
    <row r="1051" ht="12.75">
      <c r="F1051" s="4"/>
    </row>
    <row r="1052" ht="12.75">
      <c r="F1052" s="4"/>
    </row>
    <row r="1053" ht="12.75">
      <c r="F1053" s="4"/>
    </row>
    <row r="1054" ht="12.75">
      <c r="F1054" s="4"/>
    </row>
    <row r="1055" ht="12.75">
      <c r="F1055" s="4"/>
    </row>
    <row r="1056" ht="12.75">
      <c r="F1056" s="4"/>
    </row>
    <row r="1057" ht="12.75">
      <c r="F1057" s="4"/>
    </row>
    <row r="1058" ht="12.75">
      <c r="F1058" s="4"/>
    </row>
    <row r="1059" ht="12.75">
      <c r="F1059" s="4"/>
    </row>
    <row r="1060" ht="12.75">
      <c r="F1060" s="4"/>
    </row>
    <row r="1061" ht="12.75">
      <c r="F1061" s="4"/>
    </row>
    <row r="1062" ht="12.75">
      <c r="F1062" s="4"/>
    </row>
    <row r="1063" ht="12.75">
      <c r="F1063" s="4"/>
    </row>
    <row r="1064" ht="12.75">
      <c r="F1064" s="4"/>
    </row>
    <row r="1065" ht="12.75">
      <c r="F1065" s="4"/>
    </row>
    <row r="1066" ht="12.75">
      <c r="F1066" s="4"/>
    </row>
    <row r="1067" ht="12.75">
      <c r="F1067" s="4"/>
    </row>
    <row r="1068" ht="12.75">
      <c r="F1068" s="4"/>
    </row>
    <row r="1069" ht="12.75">
      <c r="F1069" s="4"/>
    </row>
    <row r="1070" ht="12.75">
      <c r="F1070" s="4"/>
    </row>
    <row r="1071" ht="12.75">
      <c r="F1071" s="4"/>
    </row>
    <row r="1072" ht="12.75">
      <c r="F1072" s="4"/>
    </row>
    <row r="1073" ht="12.75">
      <c r="F1073" s="4"/>
    </row>
    <row r="1074" ht="12.75">
      <c r="F1074" s="4"/>
    </row>
    <row r="1075" ht="12.75">
      <c r="F1075" s="4"/>
    </row>
    <row r="1076" ht="12.75">
      <c r="F1076" s="4"/>
    </row>
    <row r="1077" ht="12.75">
      <c r="F1077" s="4"/>
    </row>
    <row r="1078" ht="12.75">
      <c r="F1078" s="4"/>
    </row>
    <row r="1079" ht="12.75">
      <c r="F1079" s="4"/>
    </row>
    <row r="1080" ht="12.75">
      <c r="F1080" s="4"/>
    </row>
    <row r="1081" ht="12.75">
      <c r="F1081" s="4"/>
    </row>
    <row r="1082" ht="12.75">
      <c r="F1082" s="4"/>
    </row>
    <row r="1083" ht="12.75">
      <c r="F1083" s="4"/>
    </row>
    <row r="1084" ht="12.75">
      <c r="F1084" s="4"/>
    </row>
    <row r="1085" ht="12.75">
      <c r="F1085" s="4"/>
    </row>
    <row r="1086" ht="12.75">
      <c r="F1086" s="4"/>
    </row>
    <row r="1087" ht="12.75">
      <c r="F1087" s="4"/>
    </row>
    <row r="1088" ht="12.75">
      <c r="F1088" s="4"/>
    </row>
    <row r="1089" ht="12.75">
      <c r="F1089" s="4"/>
    </row>
    <row r="1090" ht="12.75">
      <c r="F1090" s="4"/>
    </row>
    <row r="1091" ht="12.75">
      <c r="F1091" s="4"/>
    </row>
    <row r="1092" ht="12.75">
      <c r="F1092" s="4"/>
    </row>
    <row r="1093" ht="12.75">
      <c r="F1093" s="4"/>
    </row>
    <row r="1094" ht="12.75">
      <c r="F1094" s="4"/>
    </row>
    <row r="1095" ht="12.75">
      <c r="F1095" s="4"/>
    </row>
    <row r="1096" ht="12.75">
      <c r="F1096" s="4"/>
    </row>
    <row r="1097" ht="12.75">
      <c r="F1097" s="4"/>
    </row>
    <row r="1098" ht="12.75">
      <c r="F1098" s="4"/>
    </row>
    <row r="1099" ht="12.75">
      <c r="F1099" s="4"/>
    </row>
    <row r="1100" ht="12.75">
      <c r="F1100" s="4"/>
    </row>
    <row r="1101" ht="12.75">
      <c r="F1101" s="4"/>
    </row>
    <row r="1102" ht="12.75">
      <c r="F1102" s="4"/>
    </row>
    <row r="1103" ht="12.75">
      <c r="F1103" s="4"/>
    </row>
    <row r="1104" ht="12.75">
      <c r="F1104" s="4"/>
    </row>
    <row r="1105" ht="12.75">
      <c r="F1105" s="4"/>
    </row>
    <row r="1106" ht="12.75">
      <c r="F1106" s="4"/>
    </row>
    <row r="1107" ht="12.75">
      <c r="F1107" s="4"/>
    </row>
    <row r="1108" ht="12.75">
      <c r="F1108" s="4"/>
    </row>
    <row r="1109" ht="12.75">
      <c r="F1109" s="4"/>
    </row>
    <row r="1110" ht="12.75">
      <c r="F1110" s="4"/>
    </row>
    <row r="1111" ht="12.75">
      <c r="F1111" s="4"/>
    </row>
    <row r="1112" ht="12.75">
      <c r="F1112" s="4"/>
    </row>
    <row r="1113" ht="12.75">
      <c r="F1113" s="4"/>
    </row>
    <row r="1114" ht="12.75">
      <c r="F1114" s="4"/>
    </row>
    <row r="1115" ht="12.75">
      <c r="F1115" s="4"/>
    </row>
    <row r="1116" ht="12.75">
      <c r="F1116" s="4"/>
    </row>
    <row r="1117" ht="12.75">
      <c r="F1117" s="4"/>
    </row>
    <row r="1118" ht="12.75">
      <c r="F1118" s="4"/>
    </row>
    <row r="1119" ht="12.75">
      <c r="F1119" s="4"/>
    </row>
    <row r="1120" ht="12.75">
      <c r="F1120" s="4"/>
    </row>
    <row r="1121" ht="12.75">
      <c r="F1121" s="4"/>
    </row>
    <row r="1122" ht="12.75">
      <c r="F1122" s="4"/>
    </row>
    <row r="1123" ht="12.75">
      <c r="F1123" s="4"/>
    </row>
    <row r="1124" ht="12.75">
      <c r="F1124" s="4"/>
    </row>
    <row r="1125" ht="12.75">
      <c r="F1125" s="4"/>
    </row>
    <row r="1126" ht="12.75">
      <c r="F1126" s="4"/>
    </row>
    <row r="1127" ht="12.75">
      <c r="F1127" s="4"/>
    </row>
    <row r="1128" ht="12.75">
      <c r="F1128" s="4"/>
    </row>
    <row r="1129" ht="12.75">
      <c r="F1129" s="4"/>
    </row>
    <row r="1130" ht="12.75">
      <c r="F1130" s="4"/>
    </row>
    <row r="1131" ht="12.75">
      <c r="F1131" s="4"/>
    </row>
    <row r="1132" ht="12.75">
      <c r="F1132" s="4"/>
    </row>
    <row r="1133" ht="12.75">
      <c r="F1133" s="4"/>
    </row>
    <row r="1134" ht="12.75">
      <c r="F1134" s="4"/>
    </row>
    <row r="1135" ht="12.75">
      <c r="F1135" s="4"/>
    </row>
    <row r="1136" ht="12.75">
      <c r="F1136" s="4"/>
    </row>
    <row r="1137" ht="12.75">
      <c r="F1137" s="4"/>
    </row>
    <row r="1138" ht="12.75">
      <c r="F1138" s="4"/>
    </row>
    <row r="1139" ht="12.75">
      <c r="F1139" s="4"/>
    </row>
    <row r="1140" ht="12.75">
      <c r="F1140" s="4"/>
    </row>
    <row r="1141" ht="12.75">
      <c r="F1141" s="4"/>
    </row>
    <row r="1142" ht="12.75">
      <c r="F1142" s="4"/>
    </row>
    <row r="1143" ht="12.75">
      <c r="F1143" s="4"/>
    </row>
    <row r="1144" ht="12.75">
      <c r="F1144" s="4"/>
    </row>
    <row r="1145" ht="12.75">
      <c r="F1145" s="4"/>
    </row>
    <row r="1146" ht="12.75">
      <c r="F1146" s="4"/>
    </row>
    <row r="1147" ht="12.75">
      <c r="F1147" s="4"/>
    </row>
    <row r="1148" ht="12.75">
      <c r="F1148" s="4"/>
    </row>
    <row r="1149" ht="12.75">
      <c r="F1149" s="4"/>
    </row>
    <row r="1150" ht="12.75">
      <c r="F1150" s="4"/>
    </row>
    <row r="1151" ht="12.75">
      <c r="F1151" s="4"/>
    </row>
    <row r="1152" ht="12.75">
      <c r="F1152" s="4"/>
    </row>
    <row r="1153" ht="12.75">
      <c r="F1153" s="4"/>
    </row>
    <row r="1154" ht="12.75">
      <c r="F1154" s="4"/>
    </row>
    <row r="1155" ht="12.75">
      <c r="F1155" s="4"/>
    </row>
    <row r="1156" ht="12.75">
      <c r="F1156" s="4"/>
    </row>
    <row r="1157" ht="12.75">
      <c r="F1157" s="4"/>
    </row>
    <row r="1158" ht="12.75">
      <c r="F1158" s="4"/>
    </row>
    <row r="1159" ht="12.75">
      <c r="F1159" s="4"/>
    </row>
    <row r="1160" ht="12.75">
      <c r="F1160" s="4"/>
    </row>
    <row r="1161" ht="12.75">
      <c r="F1161" s="4"/>
    </row>
    <row r="1162" ht="12.75">
      <c r="F1162" s="4"/>
    </row>
    <row r="1163" ht="12.75">
      <c r="F1163" s="4"/>
    </row>
    <row r="1164" ht="12.75">
      <c r="F1164" s="4"/>
    </row>
    <row r="1165" ht="12.75">
      <c r="F1165" s="4"/>
    </row>
    <row r="1166" ht="12.75">
      <c r="F1166" s="4"/>
    </row>
    <row r="1167" ht="12.75">
      <c r="F1167" s="4"/>
    </row>
    <row r="1168" ht="12.75">
      <c r="F1168" s="4"/>
    </row>
    <row r="1169" ht="12.75">
      <c r="F1169" s="4"/>
    </row>
    <row r="1170" ht="12.75">
      <c r="F1170" s="4"/>
    </row>
    <row r="1171" ht="12.75">
      <c r="F1171" s="4"/>
    </row>
    <row r="1172" ht="12.75">
      <c r="F1172" s="4"/>
    </row>
    <row r="1173" ht="12.75">
      <c r="F1173" s="4"/>
    </row>
    <row r="1174" ht="12.75">
      <c r="F1174" s="4"/>
    </row>
    <row r="1175" ht="12.75">
      <c r="F1175" s="4"/>
    </row>
    <row r="1176" ht="12.75">
      <c r="F1176" s="4"/>
    </row>
    <row r="1177" ht="12.75">
      <c r="F1177" s="4"/>
    </row>
    <row r="1178" ht="12.75">
      <c r="F1178" s="4"/>
    </row>
    <row r="1179" ht="12.75">
      <c r="F1179" s="4"/>
    </row>
    <row r="1180" ht="12.75">
      <c r="F1180" s="4"/>
    </row>
    <row r="1181" ht="12.75">
      <c r="F1181" s="4"/>
    </row>
    <row r="1182" ht="12.75">
      <c r="F1182" s="4"/>
    </row>
    <row r="1183" ht="12.75">
      <c r="F1183" s="4"/>
    </row>
    <row r="1184" ht="12.75">
      <c r="F1184" s="4"/>
    </row>
    <row r="1185" ht="12.75">
      <c r="F1185" s="4"/>
    </row>
    <row r="1186" ht="12.75">
      <c r="F1186" s="4"/>
    </row>
    <row r="1187" ht="12.75">
      <c r="F1187" s="4"/>
    </row>
    <row r="1188" ht="12.75">
      <c r="F1188" s="4"/>
    </row>
    <row r="1189" ht="12.75">
      <c r="F1189" s="4"/>
    </row>
    <row r="1190" ht="12.75">
      <c r="F1190" s="4"/>
    </row>
    <row r="1191" ht="12.75">
      <c r="F1191" s="4"/>
    </row>
    <row r="1192" ht="12.75">
      <c r="F1192" s="4"/>
    </row>
    <row r="1193" ht="12.75">
      <c r="F1193" s="4"/>
    </row>
    <row r="1194" ht="12.75">
      <c r="F1194" s="4"/>
    </row>
    <row r="1195" ht="12.75">
      <c r="F1195" s="4"/>
    </row>
    <row r="1196" ht="12.75">
      <c r="F1196" s="4"/>
    </row>
    <row r="1197" ht="12.75">
      <c r="F1197" s="4"/>
    </row>
    <row r="1198" ht="12.75">
      <c r="F1198" s="4"/>
    </row>
    <row r="1199" ht="12.75">
      <c r="F1199" s="4"/>
    </row>
    <row r="1200" ht="12.75">
      <c r="F1200" s="4"/>
    </row>
    <row r="1201" ht="12.75">
      <c r="F1201" s="4"/>
    </row>
    <row r="1202" ht="12.75">
      <c r="F1202" s="4"/>
    </row>
    <row r="1203" ht="12.75">
      <c r="F1203" s="4"/>
    </row>
    <row r="1204" ht="12.75">
      <c r="F1204" s="4"/>
    </row>
    <row r="1205" ht="12.75">
      <c r="F1205" s="4"/>
    </row>
    <row r="1206" ht="12.75">
      <c r="F1206" s="4"/>
    </row>
    <row r="1207" ht="12.75">
      <c r="F1207" s="4"/>
    </row>
    <row r="1208" ht="12.75">
      <c r="F1208" s="4"/>
    </row>
    <row r="1209" ht="12.75">
      <c r="F1209" s="4"/>
    </row>
    <row r="1210" ht="12.75">
      <c r="F1210" s="4"/>
    </row>
    <row r="1211" ht="12.75">
      <c r="F1211" s="4"/>
    </row>
    <row r="1212" ht="12.75">
      <c r="F1212" s="4"/>
    </row>
    <row r="1213" ht="12.75">
      <c r="F1213" s="4"/>
    </row>
    <row r="1214" ht="12.75">
      <c r="F1214" s="4"/>
    </row>
    <row r="1215" ht="12.75">
      <c r="F1215" s="4"/>
    </row>
    <row r="1216" ht="12.75">
      <c r="F1216" s="4"/>
    </row>
    <row r="1217" ht="12.75">
      <c r="F1217" s="4"/>
    </row>
    <row r="1218" ht="12.75">
      <c r="F1218" s="4"/>
    </row>
    <row r="1219" ht="12.75">
      <c r="F1219" s="4"/>
    </row>
    <row r="1220" ht="12.75">
      <c r="F1220" s="4"/>
    </row>
    <row r="1221" ht="12.75">
      <c r="F1221" s="4"/>
    </row>
    <row r="1222" ht="12.75">
      <c r="F1222" s="4"/>
    </row>
    <row r="1223" ht="12.75">
      <c r="F1223" s="4"/>
    </row>
    <row r="1224" ht="12.75">
      <c r="F1224" s="4"/>
    </row>
    <row r="1225" ht="12.75">
      <c r="F1225" s="4"/>
    </row>
    <row r="1226" ht="12.75">
      <c r="F1226" s="4"/>
    </row>
    <row r="1227" ht="12.75">
      <c r="F1227" s="4"/>
    </row>
    <row r="1228" ht="12.75">
      <c r="F1228" s="4"/>
    </row>
    <row r="1229" ht="12.75">
      <c r="F1229" s="4"/>
    </row>
    <row r="1230" ht="12.75">
      <c r="F1230" s="4"/>
    </row>
    <row r="1231" ht="12.75">
      <c r="F1231" s="4"/>
    </row>
    <row r="1232" ht="12.75">
      <c r="F1232" s="4"/>
    </row>
    <row r="1233" ht="12.75">
      <c r="F1233" s="4"/>
    </row>
    <row r="1234" ht="12.75">
      <c r="F1234" s="4"/>
    </row>
    <row r="1235" ht="12.75">
      <c r="F1235" s="4"/>
    </row>
    <row r="1236" ht="12.75">
      <c r="F1236" s="4"/>
    </row>
    <row r="1237" ht="12.75">
      <c r="F1237" s="4"/>
    </row>
    <row r="1238" ht="12.75">
      <c r="F1238" s="4"/>
    </row>
    <row r="1239" ht="12.75">
      <c r="F1239" s="4"/>
    </row>
    <row r="1240" ht="12.75">
      <c r="F1240" s="4"/>
    </row>
    <row r="1241" ht="12.75">
      <c r="F1241" s="4"/>
    </row>
    <row r="1242" ht="12.75">
      <c r="F1242" s="4"/>
    </row>
    <row r="1243" ht="12.75">
      <c r="F1243" s="4"/>
    </row>
    <row r="1244" ht="12.75">
      <c r="F1244" s="4"/>
    </row>
    <row r="1245" ht="12.75">
      <c r="F1245" s="4"/>
    </row>
    <row r="1246" ht="12.75">
      <c r="F1246" s="4"/>
    </row>
    <row r="1247" ht="12.75">
      <c r="F1247" s="4"/>
    </row>
    <row r="1248" ht="12.75">
      <c r="F1248" s="4"/>
    </row>
    <row r="1249" ht="12.75">
      <c r="F1249" s="4"/>
    </row>
    <row r="1250" ht="12.75">
      <c r="F1250" s="4"/>
    </row>
    <row r="1251" ht="12.75">
      <c r="F1251" s="4"/>
    </row>
    <row r="1252" ht="12.75">
      <c r="F1252" s="4"/>
    </row>
    <row r="1253" ht="12.75">
      <c r="F1253" s="4"/>
    </row>
    <row r="1254" ht="12.75">
      <c r="F1254" s="4"/>
    </row>
    <row r="1255" ht="12.75">
      <c r="F1255" s="4"/>
    </row>
    <row r="1256" ht="12.75">
      <c r="F1256" s="4"/>
    </row>
    <row r="1257" ht="12.75">
      <c r="F1257" s="4"/>
    </row>
    <row r="1258" ht="12.75">
      <c r="F1258" s="4"/>
    </row>
    <row r="1259" ht="12.75">
      <c r="F1259" s="4"/>
    </row>
    <row r="1260" ht="12.75">
      <c r="F1260" s="4"/>
    </row>
    <row r="1261" ht="12.75">
      <c r="F1261" s="4"/>
    </row>
    <row r="1262" ht="12.75">
      <c r="F1262" s="4"/>
    </row>
    <row r="1263" ht="12.75">
      <c r="F1263" s="4"/>
    </row>
    <row r="1264" ht="12.75">
      <c r="F1264" s="4"/>
    </row>
    <row r="1265" ht="12.75">
      <c r="F1265" s="4"/>
    </row>
    <row r="1266" ht="12.75">
      <c r="F1266" s="4"/>
    </row>
    <row r="1267" ht="12.75">
      <c r="F1267" s="4"/>
    </row>
    <row r="1268" ht="12.75">
      <c r="F1268" s="4"/>
    </row>
    <row r="1269" ht="12.75">
      <c r="F1269" s="4"/>
    </row>
    <row r="1270" ht="12.75">
      <c r="F1270" s="4"/>
    </row>
    <row r="1271" ht="12.75">
      <c r="F1271" s="4"/>
    </row>
    <row r="1272" ht="12.75">
      <c r="F1272" s="4"/>
    </row>
    <row r="1273" ht="12.75">
      <c r="F1273" s="4"/>
    </row>
    <row r="1274" ht="12.75">
      <c r="F1274" s="4"/>
    </row>
    <row r="1275" ht="12.75">
      <c r="F1275" s="4"/>
    </row>
    <row r="1276" ht="12.75">
      <c r="F1276" s="4"/>
    </row>
    <row r="1277" ht="12.75">
      <c r="F1277" s="4"/>
    </row>
    <row r="1278" ht="12.75">
      <c r="F1278" s="4"/>
    </row>
    <row r="1279" ht="12.75">
      <c r="F1279" s="4"/>
    </row>
    <row r="1280" ht="12.75">
      <c r="F1280" s="4"/>
    </row>
    <row r="1281" ht="12.75">
      <c r="F1281" s="4"/>
    </row>
    <row r="1282" ht="12.75">
      <c r="F1282" s="4"/>
    </row>
    <row r="1283" ht="12.75">
      <c r="F1283" s="4"/>
    </row>
    <row r="1284" ht="12.75">
      <c r="F1284" s="4"/>
    </row>
    <row r="1285" ht="12.75">
      <c r="F1285" s="4"/>
    </row>
    <row r="1286" ht="12.75">
      <c r="F1286" s="4"/>
    </row>
    <row r="1287" ht="12.75">
      <c r="F1287" s="4"/>
    </row>
    <row r="1288" ht="12.75">
      <c r="F1288" s="4"/>
    </row>
    <row r="1289" ht="12.75">
      <c r="F1289" s="4"/>
    </row>
    <row r="1290" ht="12.75">
      <c r="F1290" s="4"/>
    </row>
    <row r="1291" ht="12.75">
      <c r="F1291" s="4"/>
    </row>
    <row r="1292" ht="12.75">
      <c r="F1292" s="4"/>
    </row>
    <row r="1293" ht="12.75">
      <c r="F1293" s="4"/>
    </row>
    <row r="1294" ht="12.75">
      <c r="F1294" s="4"/>
    </row>
    <row r="1295" ht="12.75">
      <c r="F1295" s="4"/>
    </row>
    <row r="1296" ht="12.75">
      <c r="F1296" s="4"/>
    </row>
    <row r="1297" ht="12.75">
      <c r="F1297" s="4"/>
    </row>
    <row r="1298" ht="12.75">
      <c r="F1298" s="4"/>
    </row>
    <row r="1299" ht="12.75">
      <c r="F1299" s="4"/>
    </row>
    <row r="1300" ht="12.75">
      <c r="F1300" s="4"/>
    </row>
    <row r="1301" ht="12.75">
      <c r="F1301" s="4"/>
    </row>
    <row r="1302" ht="12.75">
      <c r="F1302" s="4"/>
    </row>
    <row r="1303" ht="12.75">
      <c r="F1303" s="4"/>
    </row>
    <row r="1304" ht="12.75">
      <c r="F1304" s="4"/>
    </row>
    <row r="1305" ht="12.75">
      <c r="F1305" s="4"/>
    </row>
    <row r="1306" ht="12.75">
      <c r="F1306" s="4"/>
    </row>
    <row r="1307" ht="12.75">
      <c r="F1307" s="4"/>
    </row>
    <row r="1308" ht="12.75">
      <c r="F1308" s="4"/>
    </row>
    <row r="1309" ht="12.75">
      <c r="F1309" s="4"/>
    </row>
    <row r="1310" ht="12.75">
      <c r="F1310" s="4"/>
    </row>
    <row r="1311" ht="12.75">
      <c r="F1311" s="4"/>
    </row>
    <row r="1312" ht="12.75">
      <c r="F1312" s="4"/>
    </row>
    <row r="1313" ht="12.75">
      <c r="F1313" s="4"/>
    </row>
    <row r="1314" ht="12.75">
      <c r="F1314" s="4"/>
    </row>
    <row r="1315" ht="12.75">
      <c r="F1315" s="4"/>
    </row>
    <row r="1316" ht="12.75">
      <c r="F1316" s="4"/>
    </row>
    <row r="1317" ht="12.75">
      <c r="F1317" s="4"/>
    </row>
    <row r="1318" ht="12.75">
      <c r="F1318" s="4"/>
    </row>
    <row r="1319" ht="12.75">
      <c r="F1319" s="4"/>
    </row>
    <row r="1320" ht="12.75">
      <c r="F1320" s="4"/>
    </row>
    <row r="1321" ht="12.75">
      <c r="F1321" s="4"/>
    </row>
    <row r="1322" ht="12.75">
      <c r="F1322" s="4"/>
    </row>
    <row r="1323" ht="12.75">
      <c r="F1323" s="4"/>
    </row>
    <row r="1324" ht="12.75">
      <c r="F1324" s="4"/>
    </row>
    <row r="1325" ht="12.75">
      <c r="F1325" s="4"/>
    </row>
    <row r="1326" ht="12.75">
      <c r="F1326" s="4"/>
    </row>
    <row r="1327" ht="12.75">
      <c r="F1327" s="4"/>
    </row>
    <row r="1328" ht="12.75">
      <c r="F1328" s="4"/>
    </row>
    <row r="1329" ht="12.75">
      <c r="F1329" s="4"/>
    </row>
    <row r="1330" ht="12.75">
      <c r="F1330" s="4"/>
    </row>
    <row r="1331" ht="12.75">
      <c r="F1331" s="4"/>
    </row>
    <row r="1332" ht="12.75">
      <c r="F1332" s="4"/>
    </row>
    <row r="1333" ht="12.75">
      <c r="F1333" s="4"/>
    </row>
    <row r="1334" ht="12.75">
      <c r="F1334" s="4"/>
    </row>
    <row r="1335" ht="12.75">
      <c r="F1335" s="4"/>
    </row>
    <row r="1336" ht="12.75">
      <c r="F1336" s="4"/>
    </row>
    <row r="1337" ht="12.75">
      <c r="F1337" s="4"/>
    </row>
    <row r="1338" ht="12.75">
      <c r="F1338" s="4"/>
    </row>
    <row r="1339" ht="12.75">
      <c r="F1339" s="4"/>
    </row>
    <row r="1340" ht="12.75">
      <c r="F1340" s="4"/>
    </row>
    <row r="1341" ht="12.75">
      <c r="F1341" s="4"/>
    </row>
    <row r="1342" ht="12.75">
      <c r="F1342" s="4"/>
    </row>
    <row r="1343" ht="12.75">
      <c r="F1343" s="4"/>
    </row>
    <row r="1344" ht="12.75">
      <c r="F1344" s="4"/>
    </row>
    <row r="1345" ht="12.75">
      <c r="F1345" s="4"/>
    </row>
    <row r="1346" ht="12.75">
      <c r="F1346" s="4"/>
    </row>
    <row r="1347" ht="12.75">
      <c r="F1347" s="4"/>
    </row>
    <row r="1348" ht="12.75">
      <c r="F1348" s="4"/>
    </row>
    <row r="1349" ht="12.75">
      <c r="F1349" s="4"/>
    </row>
    <row r="1350" ht="12.75">
      <c r="F1350" s="4"/>
    </row>
    <row r="1351" ht="12.75">
      <c r="F1351" s="4"/>
    </row>
    <row r="1352" ht="12.75">
      <c r="F1352" s="4"/>
    </row>
    <row r="1353" ht="12.75">
      <c r="F1353" s="4"/>
    </row>
    <row r="1354" ht="12.75">
      <c r="F1354" s="4"/>
    </row>
    <row r="1355" ht="12.75">
      <c r="F1355" s="4"/>
    </row>
    <row r="1356" ht="12.75">
      <c r="F1356" s="4"/>
    </row>
    <row r="1357" ht="12.75">
      <c r="F1357" s="4"/>
    </row>
    <row r="1358" ht="12.75">
      <c r="F1358" s="4"/>
    </row>
    <row r="1359" ht="12.75">
      <c r="F1359" s="4"/>
    </row>
    <row r="1360" ht="12.75">
      <c r="F1360" s="4"/>
    </row>
    <row r="1361" ht="12.75">
      <c r="F1361" s="4"/>
    </row>
    <row r="1362" ht="12.75">
      <c r="F1362" s="4"/>
    </row>
    <row r="1363" ht="12.75">
      <c r="F1363" s="4"/>
    </row>
    <row r="1364" ht="12.75">
      <c r="F1364" s="4"/>
    </row>
    <row r="1365" ht="12.75">
      <c r="F1365" s="4"/>
    </row>
    <row r="1366" ht="12.75">
      <c r="F1366" s="4"/>
    </row>
    <row r="1367" ht="12.75">
      <c r="F1367" s="4"/>
    </row>
    <row r="1368" ht="12.75">
      <c r="F1368" s="4"/>
    </row>
    <row r="1369" ht="12.75">
      <c r="F1369" s="4"/>
    </row>
    <row r="1370" ht="12.75">
      <c r="F1370" s="4"/>
    </row>
    <row r="1371" ht="12.75">
      <c r="F1371" s="4"/>
    </row>
    <row r="1372" ht="12.75">
      <c r="F1372" s="4"/>
    </row>
    <row r="1373" ht="12.75">
      <c r="F1373" s="4"/>
    </row>
    <row r="1374" ht="12.75">
      <c r="F1374" s="4"/>
    </row>
    <row r="1375" ht="12.75">
      <c r="F1375" s="4"/>
    </row>
    <row r="1376" ht="12.75">
      <c r="F1376" s="4"/>
    </row>
    <row r="1377" ht="12.75">
      <c r="F1377" s="4"/>
    </row>
    <row r="1378" ht="12.75">
      <c r="F1378" s="4"/>
    </row>
    <row r="1379" ht="12.75">
      <c r="F1379" s="4"/>
    </row>
    <row r="1380" ht="12.75">
      <c r="F1380" s="4"/>
    </row>
    <row r="1381" ht="12.75">
      <c r="F1381" s="4"/>
    </row>
    <row r="1382" ht="12.75">
      <c r="F1382" s="4"/>
    </row>
    <row r="1383" ht="12.75">
      <c r="F1383" s="4"/>
    </row>
    <row r="1384" ht="12.75">
      <c r="F1384" s="4"/>
    </row>
    <row r="1385" ht="12.75">
      <c r="F1385" s="4"/>
    </row>
    <row r="1386" ht="12.75">
      <c r="F1386" s="4"/>
    </row>
    <row r="1387" ht="12.75">
      <c r="F1387" s="4"/>
    </row>
    <row r="1388" ht="12.75">
      <c r="F1388" s="4"/>
    </row>
    <row r="1389" ht="12.75">
      <c r="F1389" s="4"/>
    </row>
    <row r="1390" ht="12.75">
      <c r="F1390" s="4"/>
    </row>
    <row r="1391" ht="12.75">
      <c r="F1391" s="4"/>
    </row>
    <row r="1392" ht="12.75">
      <c r="F1392" s="4"/>
    </row>
    <row r="1393" ht="12.75">
      <c r="F1393" s="4"/>
    </row>
    <row r="1394" ht="12.75">
      <c r="F1394" s="4"/>
    </row>
    <row r="1395" ht="12.75">
      <c r="F1395" s="4"/>
    </row>
    <row r="1396" ht="12.75">
      <c r="F1396" s="4"/>
    </row>
    <row r="1397" ht="12.75">
      <c r="F1397" s="4"/>
    </row>
    <row r="1398" ht="12.75">
      <c r="F1398" s="4"/>
    </row>
    <row r="1399" ht="12.75">
      <c r="F1399" s="4"/>
    </row>
    <row r="1400" ht="12.75">
      <c r="F1400" s="4"/>
    </row>
    <row r="1401" ht="12.75">
      <c r="F1401" s="4"/>
    </row>
    <row r="1402" ht="12.75">
      <c r="F1402" s="4"/>
    </row>
    <row r="1403" ht="12.75">
      <c r="F1403" s="4"/>
    </row>
    <row r="1404" ht="12.75">
      <c r="F1404" s="4"/>
    </row>
    <row r="1405" ht="12.75">
      <c r="F1405" s="4"/>
    </row>
    <row r="1406" ht="12.75">
      <c r="F1406" s="4"/>
    </row>
    <row r="1407" ht="12.75">
      <c r="F1407" s="4"/>
    </row>
    <row r="1408" ht="12.75">
      <c r="F1408" s="4"/>
    </row>
    <row r="1409" ht="12.75">
      <c r="F1409" s="4"/>
    </row>
    <row r="1410" ht="12.75">
      <c r="F1410" s="4"/>
    </row>
    <row r="1411" ht="12.75">
      <c r="F1411" s="4"/>
    </row>
    <row r="1412" ht="12.75">
      <c r="F1412" s="4"/>
    </row>
    <row r="1413" ht="12.75">
      <c r="F1413" s="4"/>
    </row>
    <row r="1414" ht="12.75">
      <c r="F1414" s="4"/>
    </row>
    <row r="1415" ht="12.75">
      <c r="F1415" s="4"/>
    </row>
    <row r="1416" ht="12.75">
      <c r="F1416" s="4"/>
    </row>
    <row r="1417" ht="12.75">
      <c r="F1417" s="4"/>
    </row>
    <row r="1418" ht="12.75">
      <c r="F1418" s="4"/>
    </row>
    <row r="1419" ht="12.75">
      <c r="F1419" s="4"/>
    </row>
    <row r="1420" ht="12.75">
      <c r="F1420" s="4"/>
    </row>
    <row r="1421" ht="12.75">
      <c r="F1421" s="4"/>
    </row>
    <row r="1422" ht="12.75">
      <c r="F1422" s="4"/>
    </row>
    <row r="1423" ht="12.75">
      <c r="F1423" s="4"/>
    </row>
    <row r="1424" ht="12.75">
      <c r="F1424" s="4"/>
    </row>
    <row r="1425" ht="12.75">
      <c r="F1425" s="4"/>
    </row>
    <row r="1426" ht="12.75">
      <c r="F1426" s="4"/>
    </row>
    <row r="1427" ht="12.75">
      <c r="F1427" s="4"/>
    </row>
    <row r="1428" ht="12.75">
      <c r="F1428" s="4"/>
    </row>
    <row r="1429" ht="12.75">
      <c r="F1429" s="4"/>
    </row>
    <row r="1430" ht="12.75">
      <c r="F1430" s="4"/>
    </row>
    <row r="1431" spans="6:11" ht="12.75">
      <c r="F1431" s="4"/>
      <c r="K1431" s="3"/>
    </row>
    <row r="1432" ht="12.75">
      <c r="F1432" s="4"/>
    </row>
    <row r="1433" ht="12.75">
      <c r="F1433" s="4"/>
    </row>
    <row r="1434" ht="12.75">
      <c r="F1434" s="4"/>
    </row>
    <row r="1435" ht="12.75">
      <c r="F1435" s="4"/>
    </row>
    <row r="1436" ht="12.75">
      <c r="F1436" s="4"/>
    </row>
    <row r="1437" ht="12.75">
      <c r="F1437" s="4"/>
    </row>
    <row r="1438" ht="12.75">
      <c r="F1438" s="4"/>
    </row>
    <row r="1439" ht="12.75">
      <c r="F1439" s="4"/>
    </row>
    <row r="1440" ht="12.75">
      <c r="F1440" s="4"/>
    </row>
    <row r="1441" ht="12.75">
      <c r="F1441" s="4"/>
    </row>
    <row r="1442" ht="12.75">
      <c r="F1442" s="4"/>
    </row>
    <row r="1443" ht="12.75">
      <c r="F1443" s="4"/>
    </row>
    <row r="1444" ht="12.75">
      <c r="F1444" s="4"/>
    </row>
    <row r="1445" ht="12.75">
      <c r="F1445" s="4"/>
    </row>
  </sheetData>
  <sheetProtection password="C6ED" sheet="1" objects="1" scenarios="1"/>
  <printOptions gridLines="1" horizontalCentered="1"/>
  <pageMargins left="0.5905511811023623" right="0.1968503937007874" top="0.1968503937007874" bottom="0.1968503937007874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H53"/>
  <sheetViews>
    <sheetView showZero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"/>
    </sheetView>
  </sheetViews>
  <sheetFormatPr defaultColWidth="11.421875" defaultRowHeight="12.75"/>
  <cols>
    <col min="1" max="1" width="22.57421875" style="16" customWidth="1"/>
    <col min="2" max="2" width="20.7109375" style="16" customWidth="1"/>
    <col min="3" max="3" width="18.8515625" style="16" customWidth="1"/>
    <col min="4" max="4" width="21.8515625" style="16" customWidth="1"/>
    <col min="5" max="5" width="21.421875" style="16" customWidth="1"/>
    <col min="6" max="6" width="17.421875" style="16" customWidth="1"/>
    <col min="7" max="7" width="16.57421875" style="16" customWidth="1"/>
    <col min="8" max="8" width="14.00390625" style="16" customWidth="1"/>
    <col min="9" max="9" width="15.8515625" style="16" customWidth="1"/>
    <col min="10" max="10" width="15.00390625" style="16" customWidth="1"/>
    <col min="11" max="11" width="18.28125" style="16" customWidth="1"/>
    <col min="12" max="12" width="15.140625" style="16" customWidth="1"/>
    <col min="13" max="13" width="16.57421875" style="16" customWidth="1"/>
    <col min="14" max="14" width="14.00390625" style="16" customWidth="1"/>
    <col min="15" max="15" width="17.8515625" style="16" customWidth="1"/>
    <col min="16" max="16" width="18.28125" style="16" customWidth="1"/>
    <col min="17" max="17" width="17.00390625" style="16" customWidth="1"/>
    <col min="18" max="18" width="14.140625" style="16" customWidth="1"/>
    <col min="19" max="19" width="15.57421875" style="16" customWidth="1"/>
    <col min="20" max="20" width="15.140625" style="16" customWidth="1"/>
    <col min="21" max="21" width="14.7109375" style="16" customWidth="1"/>
    <col min="22" max="22" width="14.28125" style="16" customWidth="1"/>
    <col min="23" max="23" width="16.00390625" style="16" customWidth="1"/>
    <col min="24" max="24" width="13.57421875" style="16" customWidth="1"/>
    <col min="25" max="25" width="14.28125" style="16" customWidth="1"/>
    <col min="26" max="26" width="11.421875" style="16" customWidth="1"/>
    <col min="27" max="27" width="12.57421875" style="16" bestFit="1" customWidth="1"/>
    <col min="28" max="28" width="11.421875" style="16" customWidth="1"/>
    <col min="29" max="29" width="15.7109375" style="16" customWidth="1"/>
    <col min="30" max="30" width="11.421875" style="16" customWidth="1"/>
    <col min="31" max="31" width="17.00390625" style="16" customWidth="1"/>
    <col min="32" max="16384" width="11.421875" style="16" customWidth="1"/>
  </cols>
  <sheetData>
    <row r="1" spans="1:3" s="17" customFormat="1" ht="29.25" customHeight="1">
      <c r="A1" s="258" t="s">
        <v>216</v>
      </c>
      <c r="C1" s="258"/>
    </row>
    <row r="2" spans="1:34" ht="11.25" customHeight="1" thickBot="1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8.75" customHeight="1" thickBot="1">
      <c r="A3" s="113" t="s">
        <v>146</v>
      </c>
      <c r="B3" s="114"/>
      <c r="C3" s="114"/>
      <c r="D3" s="115"/>
      <c r="E3" s="17"/>
      <c r="F3" s="18"/>
      <c r="G3" s="1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thickBot="1">
      <c r="A4" s="127"/>
      <c r="B4" s="128" t="s">
        <v>49</v>
      </c>
      <c r="C4" s="128" t="s">
        <v>91</v>
      </c>
      <c r="D4" s="129" t="s">
        <v>92</v>
      </c>
      <c r="E4" s="17"/>
      <c r="F4" s="26"/>
      <c r="G4" s="17"/>
      <c r="H4" s="20"/>
      <c r="I4" s="19"/>
      <c r="J4" s="1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5">
      <c r="A5" s="138" t="str">
        <f>Stammdaten!C209</f>
        <v>Stärkekartoffeln</v>
      </c>
      <c r="B5" s="139">
        <f>B45</f>
        <v>0</v>
      </c>
      <c r="C5" s="769">
        <f>IF(B5=0,0,D5/B5)</f>
        <v>0</v>
      </c>
      <c r="D5" s="770">
        <f>C45</f>
        <v>0</v>
      </c>
      <c r="E5" s="17"/>
      <c r="F5" s="27"/>
      <c r="G5" s="17"/>
      <c r="H5" s="21"/>
      <c r="I5" s="19"/>
      <c r="J5" s="1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5">
      <c r="A6" s="140" t="str">
        <f>Stammdaten!C210</f>
        <v>Pflanzkartoffeln</v>
      </c>
      <c r="B6" s="141">
        <f>D45</f>
        <v>0</v>
      </c>
      <c r="C6" s="769">
        <f>IF(B6=0,0,D6/B6)</f>
        <v>0</v>
      </c>
      <c r="D6" s="771">
        <f>E45</f>
        <v>0</v>
      </c>
      <c r="E6" s="17"/>
      <c r="F6" s="27"/>
      <c r="G6" s="17"/>
      <c r="H6" s="19"/>
      <c r="I6" s="19"/>
      <c r="J6" s="1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">
      <c r="A7" s="140" t="str">
        <f>Stammdaten!C211</f>
        <v>Silomais</v>
      </c>
      <c r="B7" s="141">
        <f>F45</f>
        <v>0</v>
      </c>
      <c r="C7" s="769">
        <f>IF(B7=0,0,D7/B7)</f>
        <v>0</v>
      </c>
      <c r="D7" s="771">
        <f>G45</f>
        <v>0</v>
      </c>
      <c r="E7" s="17"/>
      <c r="F7" s="27"/>
      <c r="G7" s="17"/>
      <c r="H7" s="19"/>
      <c r="I7" s="19"/>
      <c r="J7" s="19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>
      <c r="A8" s="140" t="str">
        <f>Stammdaten!C212</f>
        <v>Körnermais</v>
      </c>
      <c r="B8" s="141">
        <f>H45</f>
        <v>0</v>
      </c>
      <c r="C8" s="769">
        <f>IF(B8=0,0,D8/B8)</f>
        <v>0</v>
      </c>
      <c r="D8" s="771">
        <f>I45</f>
        <v>0</v>
      </c>
      <c r="E8" s="17"/>
      <c r="F8" s="27"/>
      <c r="G8" s="17"/>
      <c r="H8" s="19"/>
      <c r="I8" s="19"/>
      <c r="J8" s="1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5">
      <c r="A9" s="140" t="str">
        <f>Stammdaten!C213</f>
        <v>Wintergerste</v>
      </c>
      <c r="B9" s="141">
        <f>J45</f>
        <v>0</v>
      </c>
      <c r="C9" s="769">
        <f aca="true" t="shared" si="0" ref="C9:C14">IF(B9=0,0,D9/B9)</f>
        <v>0</v>
      </c>
      <c r="D9" s="771">
        <f>K45</f>
        <v>0</v>
      </c>
      <c r="E9" s="17"/>
      <c r="F9" s="27"/>
      <c r="G9" s="17"/>
      <c r="H9" s="19"/>
      <c r="I9" s="19"/>
      <c r="J9" s="19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5">
      <c r="A10" s="140" t="str">
        <f>Stammdaten!C214</f>
        <v>Sommergerste</v>
      </c>
      <c r="B10" s="141">
        <f>L45</f>
        <v>0</v>
      </c>
      <c r="C10" s="769">
        <f t="shared" si="0"/>
        <v>0</v>
      </c>
      <c r="D10" s="771">
        <f>M45</f>
        <v>0</v>
      </c>
      <c r="E10" s="17"/>
      <c r="F10" s="27"/>
      <c r="G10" s="17"/>
      <c r="H10" s="19"/>
      <c r="I10" s="19"/>
      <c r="J10" s="1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5">
      <c r="A11" s="140" t="str">
        <f>Stammdaten!C215</f>
        <v>Hafer</v>
      </c>
      <c r="B11" s="141">
        <f>N45</f>
        <v>0</v>
      </c>
      <c r="C11" s="769">
        <f t="shared" si="0"/>
        <v>0</v>
      </c>
      <c r="D11" s="771">
        <f>O45</f>
        <v>0</v>
      </c>
      <c r="E11" s="17"/>
      <c r="F11" s="27"/>
      <c r="G11" s="17"/>
      <c r="H11" s="19"/>
      <c r="I11" s="19"/>
      <c r="J11" s="1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">
      <c r="A12" s="140" t="str">
        <f>Stammdaten!C216</f>
        <v>Gemenge Ha+Ger.</v>
      </c>
      <c r="B12" s="141">
        <f>P45</f>
        <v>0</v>
      </c>
      <c r="C12" s="769">
        <f t="shared" si="0"/>
        <v>0</v>
      </c>
      <c r="D12" s="771">
        <f>Q45</f>
        <v>0</v>
      </c>
      <c r="E12" s="17"/>
      <c r="F12" s="27"/>
      <c r="G12" s="17"/>
      <c r="H12" s="19"/>
      <c r="I12" s="19"/>
      <c r="J12" s="1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">
      <c r="A13" s="140" t="str">
        <f>Stammdaten!C217</f>
        <v>W-Roggen</v>
      </c>
      <c r="B13" s="141">
        <f>R45</f>
        <v>0</v>
      </c>
      <c r="C13" s="769">
        <f t="shared" si="0"/>
        <v>0</v>
      </c>
      <c r="D13" s="771">
        <f>S45</f>
        <v>0</v>
      </c>
      <c r="E13" s="17"/>
      <c r="F13" s="27"/>
      <c r="G13" s="17"/>
      <c r="H13" s="19"/>
      <c r="I13" s="19"/>
      <c r="J13" s="1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5">
      <c r="A14" s="140" t="str">
        <f>Stammdaten!C218</f>
        <v>Triticale</v>
      </c>
      <c r="B14" s="141">
        <f>T45</f>
        <v>0</v>
      </c>
      <c r="C14" s="769">
        <f t="shared" si="0"/>
        <v>0</v>
      </c>
      <c r="D14" s="771">
        <f>U45</f>
        <v>0</v>
      </c>
      <c r="E14" s="17"/>
      <c r="F14" s="27"/>
      <c r="G14" s="17"/>
      <c r="H14" s="19"/>
      <c r="I14" s="19"/>
      <c r="J14" s="19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">
      <c r="A15" s="140" t="str">
        <f>Stammdaten!C219</f>
        <v>CCM</v>
      </c>
      <c r="B15" s="141">
        <f>V45</f>
        <v>0</v>
      </c>
      <c r="C15" s="769">
        <f>IF($B15=0,0,D15/B15)</f>
        <v>0</v>
      </c>
      <c r="D15" s="771">
        <f>W45</f>
        <v>0</v>
      </c>
      <c r="E15" s="17"/>
      <c r="F15" s="27"/>
      <c r="G15" s="17"/>
      <c r="H15" s="19"/>
      <c r="I15" s="19"/>
      <c r="J15" s="1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5">
      <c r="A16" s="140" t="str">
        <f>Stammdaten!C220</f>
        <v>frei</v>
      </c>
      <c r="B16" s="141">
        <f>X45</f>
        <v>0</v>
      </c>
      <c r="C16" s="769">
        <f>IF($B16=0,0,D16/B16)</f>
        <v>0</v>
      </c>
      <c r="D16" s="772">
        <f>Y45</f>
        <v>0</v>
      </c>
      <c r="E16" s="17"/>
      <c r="F16" s="27"/>
      <c r="G16" s="17"/>
      <c r="H16" s="19"/>
      <c r="I16" s="19"/>
      <c r="J16" s="19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5">
      <c r="A17" s="140" t="str">
        <f>Stammdaten!C221</f>
        <v>frei</v>
      </c>
      <c r="B17" s="141">
        <f>Z45</f>
        <v>0</v>
      </c>
      <c r="C17" s="769">
        <f>IF($B17=0,0,D17/B17)</f>
        <v>0</v>
      </c>
      <c r="D17" s="772">
        <f>AA45</f>
        <v>0</v>
      </c>
      <c r="E17" s="17"/>
      <c r="F17" s="27"/>
      <c r="G17" s="17"/>
      <c r="H17" s="19"/>
      <c r="I17" s="19"/>
      <c r="J17" s="19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5">
      <c r="A18" s="140" t="str">
        <f>Stammdaten!C222</f>
        <v>frei</v>
      </c>
      <c r="B18" s="141">
        <f>AB$45</f>
        <v>0</v>
      </c>
      <c r="C18" s="769">
        <f>IF($B18=0,0,D18/B18)</f>
        <v>0</v>
      </c>
      <c r="D18" s="772">
        <f>AC45</f>
        <v>0</v>
      </c>
      <c r="E18" s="17"/>
      <c r="F18" s="27"/>
      <c r="G18" s="17"/>
      <c r="H18" s="19"/>
      <c r="I18" s="19"/>
      <c r="J18" s="19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5.75" thickBot="1">
      <c r="A19" s="116" t="s">
        <v>90</v>
      </c>
      <c r="B19" s="117">
        <f>SUM(B5:B18)</f>
        <v>0</v>
      </c>
      <c r="C19" s="773">
        <f>IF(B19=0,"",D19/B19)</f>
      </c>
      <c r="D19" s="774">
        <f>SUM(D5:D18)</f>
        <v>0</v>
      </c>
      <c r="E19" s="17"/>
      <c r="F19" s="2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2.75">
      <c r="A40" s="22"/>
      <c r="B40" s="22"/>
      <c r="C40" s="22"/>
      <c r="D40" s="22"/>
      <c r="E40" s="22"/>
      <c r="F40" s="22"/>
      <c r="G40" s="22"/>
      <c r="H40" s="2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9"/>
      <c r="AE40" s="19"/>
      <c r="AF40" s="17"/>
      <c r="AG40" s="17"/>
      <c r="AH40" s="17"/>
    </row>
    <row r="41" spans="1:34" ht="12.75">
      <c r="A41" s="125"/>
      <c r="B41" s="136" t="s">
        <v>49</v>
      </c>
      <c r="C41" s="137"/>
      <c r="D41" s="134" t="s">
        <v>49</v>
      </c>
      <c r="E41" s="135"/>
      <c r="F41" s="136" t="s">
        <v>49</v>
      </c>
      <c r="G41" s="137"/>
      <c r="H41" s="134" t="s">
        <v>49</v>
      </c>
      <c r="I41" s="135"/>
      <c r="J41" s="136" t="s">
        <v>49</v>
      </c>
      <c r="K41" s="137"/>
      <c r="L41" s="134" t="s">
        <v>49</v>
      </c>
      <c r="M41" s="135"/>
      <c r="N41" s="136" t="s">
        <v>49</v>
      </c>
      <c r="O41" s="137"/>
      <c r="P41" s="134" t="s">
        <v>49</v>
      </c>
      <c r="Q41" s="135"/>
      <c r="R41" s="136" t="s">
        <v>49</v>
      </c>
      <c r="S41" s="137"/>
      <c r="T41" s="134" t="s">
        <v>49</v>
      </c>
      <c r="U41" s="135"/>
      <c r="V41" s="136" t="s">
        <v>49</v>
      </c>
      <c r="W41" s="137"/>
      <c r="X41" s="134" t="s">
        <v>49</v>
      </c>
      <c r="Y41" s="135"/>
      <c r="Z41" s="136" t="s">
        <v>49</v>
      </c>
      <c r="AA41" s="137"/>
      <c r="AB41" s="134" t="s">
        <v>49</v>
      </c>
      <c r="AC41" s="151"/>
      <c r="AD41" s="157"/>
      <c r="AE41" s="154"/>
      <c r="AF41" s="17"/>
      <c r="AG41" s="17"/>
      <c r="AH41" s="17"/>
    </row>
    <row r="42" spans="1:34" ht="13.5" thickBot="1">
      <c r="A42" s="126" t="s">
        <v>50</v>
      </c>
      <c r="B42" s="201" t="str">
        <f>A5</f>
        <v>Stärkekartoffeln</v>
      </c>
      <c r="C42" s="132" t="s">
        <v>80</v>
      </c>
      <c r="D42" s="202" t="str">
        <f>A6</f>
        <v>Pflanzkartoffeln</v>
      </c>
      <c r="E42" s="133" t="s">
        <v>80</v>
      </c>
      <c r="F42" s="201" t="str">
        <f>A7</f>
        <v>Silomais</v>
      </c>
      <c r="G42" s="132" t="s">
        <v>80</v>
      </c>
      <c r="H42" s="202" t="str">
        <f>'Gesamtausw.'!A8</f>
        <v>Körnermais</v>
      </c>
      <c r="I42" s="133" t="s">
        <v>80</v>
      </c>
      <c r="J42" s="201" t="str">
        <f>A9</f>
        <v>Wintergerste</v>
      </c>
      <c r="K42" s="132" t="s">
        <v>80</v>
      </c>
      <c r="L42" s="202" t="str">
        <f>A10</f>
        <v>Sommergerste</v>
      </c>
      <c r="M42" s="133" t="s">
        <v>80</v>
      </c>
      <c r="N42" s="201" t="str">
        <f>A11</f>
        <v>Hafer</v>
      </c>
      <c r="O42" s="132" t="s">
        <v>80</v>
      </c>
      <c r="P42" s="202" t="str">
        <f>A12</f>
        <v>Gemenge Ha+Ger.</v>
      </c>
      <c r="Q42" s="133" t="s">
        <v>80</v>
      </c>
      <c r="R42" s="201" t="str">
        <f>A13</f>
        <v>W-Roggen</v>
      </c>
      <c r="S42" s="132" t="s">
        <v>80</v>
      </c>
      <c r="T42" s="202" t="str">
        <f>A14</f>
        <v>Triticale</v>
      </c>
      <c r="U42" s="133" t="s">
        <v>80</v>
      </c>
      <c r="V42" s="201" t="str">
        <f>A15</f>
        <v>CCM</v>
      </c>
      <c r="W42" s="132" t="s">
        <v>80</v>
      </c>
      <c r="X42" s="203" t="str">
        <f>A16</f>
        <v>frei</v>
      </c>
      <c r="Y42" s="133" t="s">
        <v>80</v>
      </c>
      <c r="Z42" s="201" t="str">
        <f>A17</f>
        <v>frei</v>
      </c>
      <c r="AA42" s="132" t="s">
        <v>80</v>
      </c>
      <c r="AB42" s="202" t="str">
        <f>A18</f>
        <v>frei</v>
      </c>
      <c r="AC42" s="152" t="s">
        <v>80</v>
      </c>
      <c r="AD42" s="157"/>
      <c r="AE42" s="153"/>
      <c r="AF42" s="17"/>
      <c r="AG42" s="17"/>
      <c r="AH42" s="17"/>
    </row>
    <row r="43" spans="1:34" ht="12.75">
      <c r="A43" s="124">
        <f>Schlag1!$D$71</f>
        <v>0</v>
      </c>
      <c r="B43" s="120">
        <f>IF(Schlag1!$W$1=2,Schlag1!$K$4,0)</f>
        <v>0</v>
      </c>
      <c r="C43" s="762">
        <f>IF(Schlag1!$W$1=2,Schlag1!$L$82,0)</f>
        <v>0</v>
      </c>
      <c r="D43" s="123">
        <f>IF(Schlag1!$W$1=3,Schlag1!$K$4,0)</f>
        <v>0</v>
      </c>
      <c r="E43" s="764">
        <f>IF(Schlag1!$W$1=3,Schlag1!$L$82,0)</f>
        <v>0</v>
      </c>
      <c r="F43" s="120">
        <f>IF(Schlag1!$W$1=4,Schlag1!$K$4,0)</f>
        <v>0</v>
      </c>
      <c r="G43" s="762">
        <f>IF(Schlag1!$W$1=4,Schlag1!$L$82,0)</f>
        <v>0</v>
      </c>
      <c r="H43" s="121">
        <f>IF(Schlag1!$W$1=5,Schlag1!$K$4,0)</f>
        <v>0</v>
      </c>
      <c r="I43" s="766">
        <f>IF(Schlag1!$W$1=5,Schlag1!$L$82,0)</f>
        <v>0</v>
      </c>
      <c r="J43" s="120">
        <f>IF(Schlag1!$W$1=6,Schlag1!$K$4,0)</f>
        <v>0</v>
      </c>
      <c r="K43" s="762">
        <f>IF(Schlag1!$W$1=6,Schlag1!$L$82,0)</f>
        <v>0</v>
      </c>
      <c r="L43" s="121">
        <f>IF(Schlag1!$W$1=7,Schlag1!$K$4,0)</f>
        <v>0</v>
      </c>
      <c r="M43" s="766">
        <f>IF(Schlag1!$W$1=7,Schlag1!$L$82,0)</f>
        <v>0</v>
      </c>
      <c r="N43" s="120">
        <f>IF(Schlag1!$W$1=8,Schlag1!$K$4,0)</f>
        <v>0</v>
      </c>
      <c r="O43" s="762">
        <f>IF(Schlag1!$W$1=8,Schlag1!$L$82,0)</f>
        <v>0</v>
      </c>
      <c r="P43" s="121">
        <f>IF(Schlag1!$W$1=9,Schlag1!$K$4,0)</f>
        <v>0</v>
      </c>
      <c r="Q43" s="766">
        <f>IF(Schlag1!$W$1=9,Schlag1!$L$82,0)</f>
        <v>0</v>
      </c>
      <c r="R43" s="120">
        <f>IF(Schlag1!$W$1=10,Schlag1!$K$4,0)</f>
        <v>0</v>
      </c>
      <c r="S43" s="762">
        <f>IF(Schlag1!$W$1=10,Schlag1!$L$82,0)</f>
        <v>0</v>
      </c>
      <c r="T43" s="121">
        <f>IF(Schlag1!$W$1=11,Schlag1!$K$4,0)</f>
        <v>0</v>
      </c>
      <c r="U43" s="766">
        <f>IF(Schlag1!$W$1=11,Schlag1!$L$82,0)</f>
        <v>0</v>
      </c>
      <c r="V43" s="120">
        <f>IF(Schlag1!$W$1=12,Schlag1!$K$4,0)</f>
        <v>0</v>
      </c>
      <c r="W43" s="762">
        <f>IF(Schlag1!$W$1=12,Schlag1!$L$82,0)</f>
        <v>0</v>
      </c>
      <c r="X43" s="121">
        <f>IF(Schlag1!$W$1=13,Schlag1!$K$4,0)</f>
        <v>0</v>
      </c>
      <c r="Y43" s="766">
        <f>IF(Schlag1!$W$1=13,Schlag1!$L$82,0)</f>
        <v>0</v>
      </c>
      <c r="Z43" s="120">
        <f>IF(Schlag1!$W$1=14,Schlag1!$K$4,0)</f>
        <v>0</v>
      </c>
      <c r="AA43" s="762">
        <f>IF(Schlag1!$W$1=14,Schlag1!$L$82,0)</f>
        <v>0</v>
      </c>
      <c r="AB43" s="121">
        <f>IF(Schlag1!$W$1=15,Schlag1!$K$4,0)</f>
        <v>0</v>
      </c>
      <c r="AC43" s="767">
        <f>IF(Schlag1!$W$1=15,Schlag1!$L$82,0)</f>
        <v>0</v>
      </c>
      <c r="AD43" s="158"/>
      <c r="AE43" s="155"/>
      <c r="AF43" s="17"/>
      <c r="AG43" s="17"/>
      <c r="AH43" s="17"/>
    </row>
    <row r="44" spans="1:34" ht="12.75">
      <c r="A44" s="124">
        <f>'s2'!$D$71</f>
        <v>0</v>
      </c>
      <c r="B44" s="120">
        <f>IF('s2'!$W$1=2,'s2'!$K$4,0)</f>
        <v>0</v>
      </c>
      <c r="C44" s="762">
        <f>IF('s2'!$W$1=2,'s2'!$L$82,0)</f>
        <v>0</v>
      </c>
      <c r="D44" s="123">
        <f>IF('s2'!$W$1=3,'s2'!$K$4,0)</f>
        <v>0</v>
      </c>
      <c r="E44" s="764">
        <f>IF('s2'!$W$1=3,'s2'!$L$82,0)</f>
        <v>0</v>
      </c>
      <c r="F44" s="120">
        <f>IF('s2'!$W$1=4,'s2'!$K$4,0)</f>
        <v>0</v>
      </c>
      <c r="G44" s="762">
        <f>IF('s2'!$W$1=4,'s2'!$L$82,0)</f>
        <v>0</v>
      </c>
      <c r="H44" s="121">
        <f>IF('s2'!$W$1=5,'s2'!$K$4,0)</f>
        <v>0</v>
      </c>
      <c r="I44" s="766">
        <f>IF('s2'!$W$1=5,'s2'!$L$82,0)</f>
        <v>0</v>
      </c>
      <c r="J44" s="120">
        <f>IF('s2'!$W$1=6,'s2'!$K$4,0)</f>
        <v>0</v>
      </c>
      <c r="K44" s="762">
        <f>IF('s2'!$W$1=6,'s2'!$L$82,0)</f>
        <v>0</v>
      </c>
      <c r="L44" s="121">
        <f>IF('s2'!$W$1=7,'s2'!$K$4,0)</f>
        <v>0</v>
      </c>
      <c r="M44" s="766">
        <f>IF('s2'!$W$1=7,'s2'!$L$82,0)</f>
        <v>0</v>
      </c>
      <c r="N44" s="120">
        <f>IF('s2'!$W$1=8,'s2'!$K$4,0)</f>
        <v>0</v>
      </c>
      <c r="O44" s="762">
        <f>IF('s2'!$W$1=8,'s2'!$L$82,0)</f>
        <v>0</v>
      </c>
      <c r="P44" s="121">
        <f>IF('s2'!$W$1=9,'s2'!$K$4,0)</f>
        <v>0</v>
      </c>
      <c r="Q44" s="766">
        <f>IF('s2'!$W$1=9,'s2'!$L$82,0)</f>
        <v>0</v>
      </c>
      <c r="R44" s="120">
        <f>IF('s2'!$W$1=10,'s2'!$K$4,0)</f>
        <v>0</v>
      </c>
      <c r="S44" s="762">
        <f>IF('s2'!$W$1=10,'s2'!$L$82,0)</f>
        <v>0</v>
      </c>
      <c r="T44" s="121">
        <f>IF('s2'!$W$1=11,'s2'!$K$4,0)</f>
        <v>0</v>
      </c>
      <c r="U44" s="766">
        <f>IF('s2'!$W$1=11,'s2'!$L$82,0)</f>
        <v>0</v>
      </c>
      <c r="V44" s="120">
        <f>IF('s2'!$W$1=12,'s2'!$K$4,0)</f>
        <v>0</v>
      </c>
      <c r="W44" s="762">
        <f>IF('s2'!$W$1=12,'s2'!$L$82,0)</f>
        <v>0</v>
      </c>
      <c r="X44" s="121">
        <f>IF('s2'!$W$1=13,'s2'!$K$4,0)</f>
        <v>0</v>
      </c>
      <c r="Y44" s="766">
        <f>IF('s2'!$W$1=13,'s2'!$L$82,0)</f>
        <v>0</v>
      </c>
      <c r="Z44" s="120">
        <f>IF('s2'!$W$1=14,'s2'!$K$4,0)</f>
        <v>0</v>
      </c>
      <c r="AA44" s="762">
        <f>IF('s2'!$W$1=14,'s2'!$L$82,0)</f>
        <v>0</v>
      </c>
      <c r="AB44" s="121">
        <f>IF('s2'!$W$1=15,'s2'!$K$4,0)</f>
        <v>0</v>
      </c>
      <c r="AC44" s="767">
        <f>IF('s2'!$W$1=15,'s2'!$L$82,0)</f>
        <v>0</v>
      </c>
      <c r="AD44" s="158"/>
      <c r="AE44" s="155"/>
      <c r="AF44" s="17"/>
      <c r="AG44" s="17"/>
      <c r="AH44" s="17"/>
    </row>
    <row r="45" spans="1:34" ht="13.5" thickBot="1">
      <c r="A45" s="131"/>
      <c r="B45" s="130">
        <f aca="true" t="shared" si="1" ref="B45:AC45">SUM(B43:B44)</f>
        <v>0</v>
      </c>
      <c r="C45" s="763">
        <f t="shared" si="1"/>
        <v>0</v>
      </c>
      <c r="D45" s="119">
        <f t="shared" si="1"/>
        <v>0</v>
      </c>
      <c r="E45" s="765">
        <f t="shared" si="1"/>
        <v>0</v>
      </c>
      <c r="F45" s="118">
        <f t="shared" si="1"/>
        <v>0</v>
      </c>
      <c r="G45" s="763">
        <f t="shared" si="1"/>
        <v>0</v>
      </c>
      <c r="H45" s="119">
        <f t="shared" si="1"/>
        <v>0</v>
      </c>
      <c r="I45" s="765">
        <f t="shared" si="1"/>
        <v>0</v>
      </c>
      <c r="J45" s="118">
        <f t="shared" si="1"/>
        <v>0</v>
      </c>
      <c r="K45" s="763">
        <f t="shared" si="1"/>
        <v>0</v>
      </c>
      <c r="L45" s="119">
        <f t="shared" si="1"/>
        <v>0</v>
      </c>
      <c r="M45" s="765">
        <f t="shared" si="1"/>
        <v>0</v>
      </c>
      <c r="N45" s="118">
        <f t="shared" si="1"/>
        <v>0</v>
      </c>
      <c r="O45" s="763">
        <f t="shared" si="1"/>
        <v>0</v>
      </c>
      <c r="P45" s="119">
        <f t="shared" si="1"/>
        <v>0</v>
      </c>
      <c r="Q45" s="765">
        <f t="shared" si="1"/>
        <v>0</v>
      </c>
      <c r="R45" s="118">
        <f t="shared" si="1"/>
        <v>0</v>
      </c>
      <c r="S45" s="763">
        <f t="shared" si="1"/>
        <v>0</v>
      </c>
      <c r="T45" s="119">
        <f t="shared" si="1"/>
        <v>0</v>
      </c>
      <c r="U45" s="765">
        <f t="shared" si="1"/>
        <v>0</v>
      </c>
      <c r="V45" s="118">
        <f t="shared" si="1"/>
        <v>0</v>
      </c>
      <c r="W45" s="763">
        <f t="shared" si="1"/>
        <v>0</v>
      </c>
      <c r="X45" s="119">
        <f t="shared" si="1"/>
        <v>0</v>
      </c>
      <c r="Y45" s="765">
        <f t="shared" si="1"/>
        <v>0</v>
      </c>
      <c r="Z45" s="118">
        <f t="shared" si="1"/>
        <v>0</v>
      </c>
      <c r="AA45" s="763">
        <f t="shared" si="1"/>
        <v>0</v>
      </c>
      <c r="AB45" s="119">
        <f t="shared" si="1"/>
        <v>0</v>
      </c>
      <c r="AC45" s="768">
        <f t="shared" si="1"/>
        <v>0</v>
      </c>
      <c r="AD45" s="159"/>
      <c r="AE45" s="156"/>
      <c r="AF45" s="17"/>
      <c r="AG45" s="17"/>
      <c r="AH45" s="17"/>
    </row>
    <row r="46" spans="1:34" ht="13.5" thickBot="1">
      <c r="A46" s="126" t="s">
        <v>50</v>
      </c>
      <c r="B46" s="555" t="str">
        <f>A5</f>
        <v>Stärkekartoffeln</v>
      </c>
      <c r="C46" s="555" t="s">
        <v>80</v>
      </c>
      <c r="D46" s="556" t="str">
        <f>A6</f>
        <v>Pflanzkartoffeln</v>
      </c>
      <c r="E46" s="556" t="s">
        <v>80</v>
      </c>
      <c r="F46" s="555" t="str">
        <f>A7</f>
        <v>Silomais</v>
      </c>
      <c r="G46" s="555" t="s">
        <v>80</v>
      </c>
      <c r="H46" s="556" t="str">
        <f>A8</f>
        <v>Körnermais</v>
      </c>
      <c r="I46" s="556" t="s">
        <v>80</v>
      </c>
      <c r="J46" s="555" t="str">
        <f>A9</f>
        <v>Wintergerste</v>
      </c>
      <c r="K46" s="555" t="s">
        <v>80</v>
      </c>
      <c r="L46" s="556" t="str">
        <f>A10</f>
        <v>Sommergerste</v>
      </c>
      <c r="M46" s="556" t="s">
        <v>80</v>
      </c>
      <c r="N46" s="555" t="str">
        <f>A11</f>
        <v>Hafer</v>
      </c>
      <c r="O46" s="555" t="s">
        <v>80</v>
      </c>
      <c r="P46" s="556" t="str">
        <f>A12</f>
        <v>Gemenge Ha+Ger.</v>
      </c>
      <c r="Q46" s="556" t="s">
        <v>80</v>
      </c>
      <c r="R46" s="555" t="str">
        <f>A13</f>
        <v>W-Roggen</v>
      </c>
      <c r="S46" s="555" t="s">
        <v>80</v>
      </c>
      <c r="T46" s="556" t="str">
        <f>A14</f>
        <v>Triticale</v>
      </c>
      <c r="U46" s="556" t="s">
        <v>80</v>
      </c>
      <c r="V46" s="555" t="str">
        <f>A15</f>
        <v>CCM</v>
      </c>
      <c r="W46" s="555" t="s">
        <v>80</v>
      </c>
      <c r="X46" s="557" t="str">
        <f>A16</f>
        <v>frei</v>
      </c>
      <c r="Y46" s="556" t="s">
        <v>80</v>
      </c>
      <c r="Z46" s="555" t="str">
        <f>A17</f>
        <v>frei</v>
      </c>
      <c r="AA46" s="555" t="s">
        <v>80</v>
      </c>
      <c r="AB46" s="556" t="str">
        <f>A18</f>
        <v>frei</v>
      </c>
      <c r="AC46" s="558" t="s">
        <v>80</v>
      </c>
      <c r="AD46" s="19"/>
      <c r="AE46" s="19"/>
      <c r="AF46" s="17"/>
      <c r="AG46" s="17"/>
      <c r="AH46" s="17"/>
    </row>
    <row r="47" spans="1:34" ht="12.75">
      <c r="A47" s="22"/>
      <c r="B47" s="23"/>
      <c r="C47" s="23"/>
      <c r="D47" s="22"/>
      <c r="E47" s="22"/>
      <c r="F47" s="22"/>
      <c r="G47" s="22"/>
      <c r="H47" s="22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9"/>
      <c r="AE47" s="19"/>
      <c r="AF47" s="17"/>
      <c r="AG47" s="17"/>
      <c r="AH47" s="17"/>
    </row>
    <row r="48" spans="1:34" ht="12.75">
      <c r="A48" s="22"/>
      <c r="B48" s="24"/>
      <c r="C48" s="24"/>
      <c r="D48" s="22"/>
      <c r="E48" s="22"/>
      <c r="F48" s="22"/>
      <c r="G48" s="22"/>
      <c r="H48" s="22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2.75">
      <c r="A49" s="22"/>
      <c r="B49" s="24"/>
      <c r="C49" s="24"/>
      <c r="D49" s="22"/>
      <c r="E49" s="22"/>
      <c r="F49" s="22"/>
      <c r="G49" s="22"/>
      <c r="H49" s="2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2.75">
      <c r="A50" s="22"/>
      <c r="B50" s="24"/>
      <c r="C50" s="24"/>
      <c r="D50" s="22"/>
      <c r="E50" s="22"/>
      <c r="F50" s="22"/>
      <c r="G50" s="22"/>
      <c r="H50" s="22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2.75">
      <c r="A51" s="22"/>
      <c r="B51" s="24"/>
      <c r="C51" s="122"/>
      <c r="D51" s="22"/>
      <c r="E51" s="22"/>
      <c r="F51" s="22"/>
      <c r="G51" s="22"/>
      <c r="H51" s="22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2.75">
      <c r="A52" s="22"/>
      <c r="B52" s="22"/>
      <c r="C52" s="22"/>
      <c r="D52" s="22"/>
      <c r="E52" s="22"/>
      <c r="F52" s="22"/>
      <c r="G52" s="22"/>
      <c r="H52" s="22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8" ht="12.75">
      <c r="A53" s="261"/>
      <c r="B53" s="261"/>
      <c r="C53" s="261"/>
      <c r="D53" s="261"/>
      <c r="E53" s="261"/>
      <c r="F53" s="261"/>
      <c r="G53" s="261"/>
      <c r="H53" s="261"/>
    </row>
  </sheetData>
  <sheetProtection password="89F7" sheet="1" objects="1" scenarios="1"/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11"/>
  <dimension ref="A1:FE1657"/>
  <sheetViews>
    <sheetView showRowColHeaders="0" showZeros="0" showOutlineSymbols="0" zoomScale="80" zoomScaleNormal="80" workbookViewId="0" topLeftCell="A1">
      <pane xSplit="10" ySplit="7" topLeftCell="K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E13" sqref="E13"/>
    </sheetView>
  </sheetViews>
  <sheetFormatPr defaultColWidth="11.421875" defaultRowHeight="12.75" outlineLevelRow="1"/>
  <cols>
    <col min="1" max="1" width="4.7109375" style="12" customWidth="1"/>
    <col min="2" max="2" width="5.28125" style="12" customWidth="1"/>
    <col min="3" max="3" width="18.57421875" style="12" customWidth="1"/>
    <col min="4" max="4" width="19.421875" style="12" customWidth="1"/>
    <col min="5" max="5" width="12.00390625" style="12" customWidth="1"/>
    <col min="6" max="6" width="10.8515625" style="14" customWidth="1"/>
    <col min="7" max="7" width="12.7109375" style="14" customWidth="1"/>
    <col min="8" max="8" width="10.57421875" style="13" customWidth="1"/>
    <col min="9" max="9" width="9.421875" style="15" customWidth="1"/>
    <col min="10" max="10" width="14.7109375" style="12" customWidth="1"/>
    <col min="11" max="11" width="16.28125" style="12" customWidth="1"/>
    <col min="12" max="12" width="16.421875" style="12" customWidth="1"/>
    <col min="13" max="13" width="46.28125" style="12" customWidth="1"/>
    <col min="14" max="14" width="6.7109375" style="12" customWidth="1"/>
    <col min="15" max="15" width="8.421875" style="12" customWidth="1"/>
    <col min="16" max="16" width="8.28125" style="12" customWidth="1"/>
    <col min="17" max="17" width="7.57421875" style="12" customWidth="1"/>
    <col min="18" max="18" width="6.7109375" style="12" customWidth="1"/>
    <col min="19" max="19" width="3.140625" style="12" customWidth="1"/>
    <col min="20" max="20" width="5.421875" style="12" hidden="1" customWidth="1"/>
    <col min="21" max="25" width="0" style="12" hidden="1" customWidth="1"/>
    <col min="26" max="16384" width="11.421875" style="12" customWidth="1"/>
  </cols>
  <sheetData>
    <row r="1" spans="1:97" s="197" customFormat="1" ht="27.75" customHeight="1" thickBot="1">
      <c r="A1" s="188" t="s">
        <v>172</v>
      </c>
      <c r="B1" s="186"/>
      <c r="C1" s="186"/>
      <c r="D1" s="186"/>
      <c r="E1" s="33" t="s">
        <v>200</v>
      </c>
      <c r="F1" s="187" t="s">
        <v>199</v>
      </c>
      <c r="G1" s="32"/>
      <c r="H1" s="32"/>
      <c r="I1" s="32"/>
      <c r="J1" s="49"/>
      <c r="K1" s="49"/>
      <c r="L1" s="99"/>
      <c r="M1" s="44"/>
      <c r="N1" s="276" t="s">
        <v>72</v>
      </c>
      <c r="O1" s="277"/>
      <c r="P1" s="277"/>
      <c r="Q1" s="277"/>
      <c r="R1" s="277"/>
      <c r="S1" s="200"/>
      <c r="T1" s="103"/>
      <c r="U1" s="103"/>
      <c r="V1" s="103"/>
      <c r="W1" s="103">
        <v>1</v>
      </c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</row>
    <row r="2" spans="1:97" s="197" customFormat="1" ht="13.5" customHeight="1">
      <c r="A2" s="40"/>
      <c r="B2" s="35"/>
      <c r="C2" s="35"/>
      <c r="D2" s="256"/>
      <c r="E2" s="41"/>
      <c r="F2" s="42"/>
      <c r="G2" s="43"/>
      <c r="H2" s="36"/>
      <c r="I2" s="36"/>
      <c r="J2" s="37"/>
      <c r="K2" s="37"/>
      <c r="L2" s="98"/>
      <c r="M2" s="29"/>
      <c r="N2" s="276"/>
      <c r="O2" s="277"/>
      <c r="P2" s="277"/>
      <c r="Q2" s="277"/>
      <c r="R2" s="277"/>
      <c r="S2" s="200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</row>
    <row r="3" spans="1:97" s="282" customFormat="1" ht="15.75" customHeight="1">
      <c r="A3" s="45"/>
      <c r="B3" s="11"/>
      <c r="C3" s="46" t="s">
        <v>37</v>
      </c>
      <c r="D3" s="11"/>
      <c r="E3" s="11"/>
      <c r="F3" s="463" t="s">
        <v>219</v>
      </c>
      <c r="G3" s="47" t="s">
        <v>217</v>
      </c>
      <c r="H3" s="31"/>
      <c r="I3" s="637"/>
      <c r="J3" s="46" t="s">
        <v>157</v>
      </c>
      <c r="K3" s="639">
        <v>2002</v>
      </c>
      <c r="L3" s="36"/>
      <c r="M3" s="279"/>
      <c r="N3" s="280"/>
      <c r="O3" s="280"/>
      <c r="P3" s="280"/>
      <c r="Q3" s="280"/>
      <c r="R3" s="280"/>
      <c r="S3" s="280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</row>
    <row r="4" spans="1:161" s="282" customFormat="1" ht="15.75" customHeight="1">
      <c r="A4" s="34"/>
      <c r="B4" s="34"/>
      <c r="C4" s="46" t="s">
        <v>155</v>
      </c>
      <c r="D4" s="97"/>
      <c r="E4" s="8"/>
      <c r="F4" s="36"/>
      <c r="G4" s="47" t="s">
        <v>198</v>
      </c>
      <c r="H4" s="31"/>
      <c r="I4" s="638"/>
      <c r="J4" s="46" t="s">
        <v>38</v>
      </c>
      <c r="K4" s="108">
        <f>INDEX(Stammdaten!C225:E326,U4,2)</f>
        <v>0</v>
      </c>
      <c r="L4" s="48" t="s">
        <v>49</v>
      </c>
      <c r="M4" s="278"/>
      <c r="N4" s="784"/>
      <c r="O4" s="785"/>
      <c r="P4" s="785"/>
      <c r="Q4" s="785"/>
      <c r="R4" s="785"/>
      <c r="S4" s="283"/>
      <c r="T4" s="284"/>
      <c r="U4" s="281">
        <v>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</row>
    <row r="5" spans="1:161" s="282" customFormat="1" ht="15.75" customHeight="1">
      <c r="A5" s="43"/>
      <c r="B5" s="8"/>
      <c r="C5" s="45"/>
      <c r="D5" s="45"/>
      <c r="E5" s="45"/>
      <c r="F5" s="30"/>
      <c r="G5" s="36"/>
      <c r="H5" s="36"/>
      <c r="I5" s="36"/>
      <c r="J5" s="46" t="s">
        <v>215</v>
      </c>
      <c r="K5" s="257">
        <f ca="1">TODAY()</f>
        <v>37564</v>
      </c>
      <c r="L5" s="38"/>
      <c r="M5" s="205"/>
      <c r="N5" s="285"/>
      <c r="O5" s="286"/>
      <c r="P5" s="286"/>
      <c r="Q5" s="286"/>
      <c r="R5" s="286"/>
      <c r="S5" s="283"/>
      <c r="T5" s="284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</row>
    <row r="6" spans="1:161" s="282" customFormat="1" ht="39" customHeight="1" thickBot="1">
      <c r="A6" s="168" t="s">
        <v>158</v>
      </c>
      <c r="B6" s="169"/>
      <c r="C6" s="170"/>
      <c r="D6" s="171" t="s">
        <v>54</v>
      </c>
      <c r="E6" s="172" t="s">
        <v>81</v>
      </c>
      <c r="F6" s="173" t="s">
        <v>194</v>
      </c>
      <c r="G6" s="173" t="s">
        <v>68</v>
      </c>
      <c r="H6" s="174" t="s">
        <v>161</v>
      </c>
      <c r="I6" s="175" t="s">
        <v>193</v>
      </c>
      <c r="J6" s="175" t="s">
        <v>156</v>
      </c>
      <c r="K6" s="175" t="s">
        <v>61</v>
      </c>
      <c r="L6" s="175" t="s">
        <v>162</v>
      </c>
      <c r="M6" s="287" t="s">
        <v>169</v>
      </c>
      <c r="N6" s="288" t="s">
        <v>10</v>
      </c>
      <c r="O6" s="288" t="s">
        <v>11</v>
      </c>
      <c r="P6" s="288" t="s">
        <v>12</v>
      </c>
      <c r="Q6" s="288" t="s">
        <v>93</v>
      </c>
      <c r="R6" s="288" t="s">
        <v>96</v>
      </c>
      <c r="S6" s="289"/>
      <c r="T6" s="290"/>
      <c r="U6" s="291"/>
      <c r="V6" s="291"/>
      <c r="W6" s="291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</row>
    <row r="7" spans="1:105" s="297" customFormat="1" ht="24" customHeight="1">
      <c r="A7" s="161"/>
      <c r="B7" s="162"/>
      <c r="C7" s="163"/>
      <c r="D7" s="164"/>
      <c r="E7" s="165"/>
      <c r="F7" s="166"/>
      <c r="G7" s="166"/>
      <c r="H7" s="167"/>
      <c r="I7" s="165"/>
      <c r="J7" s="165"/>
      <c r="K7" s="60"/>
      <c r="L7" s="165"/>
      <c r="M7" s="292"/>
      <c r="N7" s="293"/>
      <c r="O7" s="294"/>
      <c r="P7" s="294"/>
      <c r="Q7" s="294"/>
      <c r="R7" s="294"/>
      <c r="S7" s="295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</row>
    <row r="8" spans="1:161" s="2" customFormat="1" ht="15.75" customHeight="1">
      <c r="A8" s="178" t="s">
        <v>1</v>
      </c>
      <c r="B8" s="104"/>
      <c r="C8" s="105"/>
      <c r="D8" s="298"/>
      <c r="E8" s="299"/>
      <c r="F8" s="300"/>
      <c r="G8" s="301"/>
      <c r="H8" s="301"/>
      <c r="I8" s="302"/>
      <c r="J8" s="300"/>
      <c r="K8" s="303"/>
      <c r="L8" s="300"/>
      <c r="M8" s="209"/>
      <c r="N8" s="304"/>
      <c r="O8" s="205"/>
      <c r="P8" s="205"/>
      <c r="Q8" s="205"/>
      <c r="R8" s="205"/>
      <c r="S8" s="101"/>
      <c r="T8" s="305"/>
      <c r="U8" s="305"/>
      <c r="V8" s="305"/>
      <c r="W8" s="305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</row>
    <row r="9" spans="1:161" s="2" customFormat="1" ht="15.75" customHeight="1" outlineLevel="1">
      <c r="A9" s="106"/>
      <c r="B9" s="106"/>
      <c r="C9" s="106"/>
      <c r="D9" s="308"/>
      <c r="E9" s="578">
        <f>INDEX(Stammdaten!$C$5:$E$21,U9,2)</f>
        <v>0</v>
      </c>
      <c r="F9" s="629"/>
      <c r="G9" s="619"/>
      <c r="H9" s="594">
        <f>INDEX(Stammdaten!$C$5:$E$42,U9,3)</f>
        <v>0</v>
      </c>
      <c r="I9" s="309"/>
      <c r="J9" s="611">
        <f>IF(H9&lt;0.01,"",E9*H9)</f>
      </c>
      <c r="K9" s="611">
        <f>IF(I9&lt;0.01,"",I9*F9)</f>
      </c>
      <c r="L9" s="581">
        <f>IF(H9&lt;0.01,"",J9*$K$4)</f>
      </c>
      <c r="M9" s="39"/>
      <c r="N9" s="310"/>
      <c r="O9" s="311"/>
      <c r="P9" s="311"/>
      <c r="Q9" s="311"/>
      <c r="R9" s="311"/>
      <c r="S9" s="312"/>
      <c r="T9" s="313"/>
      <c r="U9" s="313">
        <v>1</v>
      </c>
      <c r="V9" s="313"/>
      <c r="W9" s="313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</row>
    <row r="10" spans="1:105" s="2" customFormat="1" ht="15.75" customHeight="1" outlineLevel="1">
      <c r="A10" s="106"/>
      <c r="B10" s="106"/>
      <c r="C10" s="106"/>
      <c r="D10" s="308"/>
      <c r="E10" s="582">
        <f>INDEX(Stammdaten!$C$5:$E$21,U10,2)</f>
        <v>0</v>
      </c>
      <c r="F10" s="629"/>
      <c r="G10" s="621"/>
      <c r="H10" s="597">
        <f>INDEX(Stammdaten!$C$5:$E$42,U10,3)</f>
        <v>0</v>
      </c>
      <c r="I10" s="309"/>
      <c r="J10" s="611">
        <f aca="true" t="shared" si="0" ref="J10:J16">IF(H10&lt;0.01,"",E10*H10)</f>
      </c>
      <c r="K10" s="611">
        <f aca="true" t="shared" si="1" ref="K10:K16">IF(I10&lt;0.01,"",I10*F10)</f>
      </c>
      <c r="L10" s="581">
        <f aca="true" t="shared" si="2" ref="L10:L16">IF(H10&lt;0.01,"",J10*$K$4)</f>
      </c>
      <c r="M10" s="39"/>
      <c r="N10" s="310"/>
      <c r="O10" s="311"/>
      <c r="P10" s="311"/>
      <c r="Q10" s="311"/>
      <c r="R10" s="311"/>
      <c r="S10" s="312"/>
      <c r="T10" s="313"/>
      <c r="U10" s="313">
        <v>1</v>
      </c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</row>
    <row r="11" spans="1:105" s="2" customFormat="1" ht="15.75" customHeight="1" outlineLevel="1">
      <c r="A11" s="106"/>
      <c r="B11" s="106"/>
      <c r="C11" s="106"/>
      <c r="D11" s="308"/>
      <c r="E11" s="582">
        <f>INDEX(Stammdaten!$C$5:$E$21,U11,2)</f>
        <v>0</v>
      </c>
      <c r="F11" s="629"/>
      <c r="G11" s="621"/>
      <c r="H11" s="597">
        <f>INDEX(Stammdaten!$C$5:$E$42,U11,3)</f>
        <v>0</v>
      </c>
      <c r="I11" s="309"/>
      <c r="J11" s="611">
        <f t="shared" si="0"/>
      </c>
      <c r="K11" s="611">
        <f t="shared" si="1"/>
      </c>
      <c r="L11" s="581">
        <f t="shared" si="2"/>
      </c>
      <c r="M11" s="39"/>
      <c r="N11" s="310"/>
      <c r="O11" s="311"/>
      <c r="P11" s="311"/>
      <c r="Q11" s="311"/>
      <c r="R11" s="311"/>
      <c r="S11" s="312"/>
      <c r="T11" s="313"/>
      <c r="U11" s="313">
        <v>1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</row>
    <row r="12" spans="1:105" s="2" customFormat="1" ht="15.75" customHeight="1" outlineLevel="1">
      <c r="A12" s="106"/>
      <c r="B12" s="106"/>
      <c r="C12" s="106"/>
      <c r="D12" s="308"/>
      <c r="E12" s="582">
        <f>INDEX(Stammdaten!$C$5:$E$21,U12,2)</f>
        <v>0</v>
      </c>
      <c r="F12" s="629"/>
      <c r="G12" s="621"/>
      <c r="H12" s="597">
        <f>INDEX(Stammdaten!$C$5:$E$42,U12,3)</f>
        <v>0</v>
      </c>
      <c r="I12" s="309"/>
      <c r="J12" s="611">
        <f t="shared" si="0"/>
      </c>
      <c r="K12" s="611">
        <f t="shared" si="1"/>
      </c>
      <c r="L12" s="581">
        <f t="shared" si="2"/>
      </c>
      <c r="M12" s="39"/>
      <c r="N12" s="310"/>
      <c r="O12" s="311"/>
      <c r="P12" s="311"/>
      <c r="Q12" s="311"/>
      <c r="R12" s="311"/>
      <c r="S12" s="312"/>
      <c r="T12" s="313"/>
      <c r="U12" s="313">
        <v>1</v>
      </c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</row>
    <row r="13" spans="1:105" s="2" customFormat="1" ht="15.75" customHeight="1" outlineLevel="1">
      <c r="A13" s="106"/>
      <c r="B13" s="106"/>
      <c r="C13" s="106"/>
      <c r="D13" s="308"/>
      <c r="E13" s="582">
        <f>INDEX(Stammdaten!$C$5:$E$21,U13,2)</f>
        <v>0</v>
      </c>
      <c r="F13" s="629"/>
      <c r="G13" s="621"/>
      <c r="H13" s="597">
        <f>INDEX(Stammdaten!$C$5:$E$42,U13,3)</f>
        <v>0</v>
      </c>
      <c r="I13" s="309"/>
      <c r="J13" s="611">
        <f t="shared" si="0"/>
      </c>
      <c r="K13" s="611">
        <f t="shared" si="1"/>
      </c>
      <c r="L13" s="581">
        <f t="shared" si="2"/>
      </c>
      <c r="M13" s="39"/>
      <c r="N13" s="310"/>
      <c r="O13" s="311"/>
      <c r="P13" s="311"/>
      <c r="Q13" s="311"/>
      <c r="R13" s="311"/>
      <c r="S13" s="312"/>
      <c r="T13" s="313"/>
      <c r="U13" s="313">
        <v>1</v>
      </c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</row>
    <row r="14" spans="1:105" s="2" customFormat="1" ht="15.75" customHeight="1" outlineLevel="1">
      <c r="A14" s="106"/>
      <c r="B14" s="106"/>
      <c r="C14" s="106"/>
      <c r="D14" s="308"/>
      <c r="E14" s="582">
        <f>INDEX(Stammdaten!$C$5:$E$21,U14,2)</f>
        <v>0</v>
      </c>
      <c r="F14" s="629"/>
      <c r="G14" s="628"/>
      <c r="H14" s="597">
        <f>INDEX(Stammdaten!$C$5:$E$42,U14,3)</f>
        <v>0</v>
      </c>
      <c r="I14" s="309"/>
      <c r="J14" s="611">
        <f t="shared" si="0"/>
      </c>
      <c r="K14" s="611">
        <f t="shared" si="1"/>
      </c>
      <c r="L14" s="581">
        <f t="shared" si="2"/>
      </c>
      <c r="M14" s="39"/>
      <c r="N14" s="310"/>
      <c r="O14" s="311"/>
      <c r="P14" s="311"/>
      <c r="Q14" s="311"/>
      <c r="R14" s="311"/>
      <c r="S14" s="312"/>
      <c r="T14" s="313"/>
      <c r="U14" s="313">
        <v>1</v>
      </c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</row>
    <row r="15" spans="1:105" s="2" customFormat="1" ht="15.75" customHeight="1" outlineLevel="1">
      <c r="A15" s="106"/>
      <c r="B15" s="106"/>
      <c r="C15" s="106"/>
      <c r="D15" s="308"/>
      <c r="E15" s="582">
        <f>INDEX(Stammdaten!$C$5:$E$21,U15,2)</f>
        <v>0</v>
      </c>
      <c r="F15" s="629"/>
      <c r="G15" s="628"/>
      <c r="H15" s="597">
        <f>INDEX(Stammdaten!$C$5:$E$42,U15,3)</f>
        <v>0</v>
      </c>
      <c r="I15" s="309"/>
      <c r="J15" s="611">
        <f t="shared" si="0"/>
      </c>
      <c r="K15" s="611">
        <f t="shared" si="1"/>
      </c>
      <c r="L15" s="581">
        <f t="shared" si="2"/>
      </c>
      <c r="M15" s="39"/>
      <c r="N15" s="310"/>
      <c r="O15" s="311"/>
      <c r="P15" s="311"/>
      <c r="Q15" s="311"/>
      <c r="R15" s="311"/>
      <c r="S15" s="312"/>
      <c r="T15" s="313"/>
      <c r="U15" s="313">
        <v>1</v>
      </c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</row>
    <row r="16" spans="1:105" s="2" customFormat="1" ht="15.75" customHeight="1" outlineLevel="1" thickBot="1">
      <c r="A16" s="106"/>
      <c r="B16" s="106"/>
      <c r="C16" s="106"/>
      <c r="D16" s="308"/>
      <c r="E16" s="583">
        <f>INDEX(Stammdaten!$C$5:$E$21,U16,2)</f>
        <v>0</v>
      </c>
      <c r="F16" s="630"/>
      <c r="G16" s="636"/>
      <c r="H16" s="601">
        <f>INDEX(Stammdaten!$C$5:$E$42,U16,3)</f>
        <v>0</v>
      </c>
      <c r="I16" s="309"/>
      <c r="J16" s="611">
        <f t="shared" si="0"/>
      </c>
      <c r="K16" s="611">
        <f t="shared" si="1"/>
      </c>
      <c r="L16" s="581">
        <f t="shared" si="2"/>
      </c>
      <c r="M16" s="39"/>
      <c r="N16" s="310"/>
      <c r="O16" s="311"/>
      <c r="P16" s="311"/>
      <c r="Q16" s="311"/>
      <c r="R16" s="311"/>
      <c r="S16" s="312"/>
      <c r="T16" s="313"/>
      <c r="U16" s="313">
        <v>1</v>
      </c>
      <c r="V16" s="313"/>
      <c r="W16" s="313"/>
      <c r="X16" s="313"/>
      <c r="Y16" s="313"/>
      <c r="Z16" s="315"/>
      <c r="AA16" s="315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</row>
    <row r="17" spans="1:105" s="2" customFormat="1" ht="15.75" customHeight="1" outlineLevel="1" thickBot="1">
      <c r="A17" s="106"/>
      <c r="B17" s="179"/>
      <c r="C17" s="180"/>
      <c r="D17" s="308"/>
      <c r="E17" s="54"/>
      <c r="F17" s="55"/>
      <c r="G17" s="316"/>
      <c r="H17" s="181" t="s">
        <v>160</v>
      </c>
      <c r="I17" s="189"/>
      <c r="J17" s="632">
        <f>SUM(J9:J16)</f>
        <v>0</v>
      </c>
      <c r="K17" s="634"/>
      <c r="L17" s="633">
        <f>SUM(L9:L16)</f>
        <v>0</v>
      </c>
      <c r="M17" s="1"/>
      <c r="N17" s="317"/>
      <c r="O17" s="317"/>
      <c r="P17" s="317"/>
      <c r="Q17" s="317"/>
      <c r="R17" s="317"/>
      <c r="S17" s="205"/>
      <c r="T17" s="1"/>
      <c r="U17" s="1"/>
      <c r="V17" s="1"/>
      <c r="W17" s="1"/>
      <c r="X17" s="1"/>
      <c r="Y17" s="305"/>
      <c r="Z17" s="241"/>
      <c r="AA17" s="241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</row>
    <row r="18" spans="1:105" s="2" customFormat="1" ht="16.5" customHeight="1">
      <c r="A18" s="106"/>
      <c r="B18" s="318"/>
      <c r="C18" s="180"/>
      <c r="D18" s="308"/>
      <c r="E18" s="185"/>
      <c r="F18" s="185"/>
      <c r="G18" s="317"/>
      <c r="H18" s="317"/>
      <c r="I18" s="317"/>
      <c r="J18" s="58"/>
      <c r="K18" s="110"/>
      <c r="L18" s="76"/>
      <c r="M18" s="1"/>
      <c r="N18" s="317"/>
      <c r="O18" s="317"/>
      <c r="P18" s="317"/>
      <c r="Q18" s="317"/>
      <c r="R18" s="317"/>
      <c r="S18" s="205"/>
      <c r="T18" s="205"/>
      <c r="U18" s="205"/>
      <c r="V18" s="205"/>
      <c r="W18" s="205"/>
      <c r="X18" s="205"/>
      <c r="Y18" s="101"/>
      <c r="Z18" s="241"/>
      <c r="AA18" s="241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</row>
    <row r="19" spans="1:105" s="2" customFormat="1" ht="15.75" customHeight="1">
      <c r="A19" s="319" t="s">
        <v>95</v>
      </c>
      <c r="B19" s="320"/>
      <c r="C19" s="320"/>
      <c r="D19" s="308"/>
      <c r="E19" s="54"/>
      <c r="F19" s="55"/>
      <c r="G19" s="316"/>
      <c r="H19" s="57"/>
      <c r="I19" s="321"/>
      <c r="J19" s="58"/>
      <c r="K19" s="160"/>
      <c r="L19" s="95"/>
      <c r="M19" s="1"/>
      <c r="N19" s="288" t="s">
        <v>10</v>
      </c>
      <c r="O19" s="288" t="s">
        <v>11</v>
      </c>
      <c r="P19" s="288" t="s">
        <v>12</v>
      </c>
      <c r="Q19" s="288" t="s">
        <v>93</v>
      </c>
      <c r="R19" s="288" t="s">
        <v>96</v>
      </c>
      <c r="S19" s="205"/>
      <c r="T19" s="205"/>
      <c r="U19" s="205"/>
      <c r="V19" s="205"/>
      <c r="W19" s="205"/>
      <c r="X19" s="205"/>
      <c r="Y19" s="101"/>
      <c r="Z19" s="241"/>
      <c r="AA19" s="241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</row>
    <row r="20" spans="1:105" s="2" customFormat="1" ht="15.75" customHeight="1">
      <c r="A20" s="106"/>
      <c r="B20" s="106"/>
      <c r="C20" s="106"/>
      <c r="D20" s="106"/>
      <c r="E20" s="616">
        <f>INDEX(Stammdaten!$C$33:$E$42,$U20,2)</f>
        <v>0</v>
      </c>
      <c r="F20" s="578">
        <f>INDEX(Stammdaten!$C$120:$D$132,$V20,2)</f>
        <v>0</v>
      </c>
      <c r="G20" s="619"/>
      <c r="H20" s="593">
        <f>INDEX(Stammdaten!$C$33:$E$42,U20,3)</f>
        <v>0</v>
      </c>
      <c r="I20" s="620"/>
      <c r="J20" s="611">
        <f aca="true" t="shared" si="3" ref="J20:J25">IF(H20&lt;0.01,"",E20*H20)</f>
      </c>
      <c r="K20" s="611">
        <f aca="true" t="shared" si="4" ref="K20:K25">IF(I20&lt;0.01,"",I20*F20)</f>
      </c>
      <c r="L20" s="612">
        <f aca="true" t="shared" si="5" ref="L20:L25">SUM(J20:K20)*$K$4</f>
        <v>0</v>
      </c>
      <c r="M20" s="1"/>
      <c r="N20" s="322">
        <f>INDEX(Stammdaten!$C$120:$I$132,$V20,3)*I20</f>
        <v>0</v>
      </c>
      <c r="O20" s="323">
        <f>INDEX(Stammdaten!$C$120:$I$132,$V20,4)*I20</f>
        <v>0</v>
      </c>
      <c r="P20" s="324">
        <f>INDEX(Stammdaten!$C$120:$I$132,$V20,5)*I20</f>
        <v>0</v>
      </c>
      <c r="Q20" s="325">
        <f>INDEX(Stammdaten!$C$120:$I$132,$V20,6)*I20</f>
        <v>0</v>
      </c>
      <c r="R20" s="326">
        <f>INDEX(Stammdaten!$C$120:$I$132,$V20,7)*I20</f>
        <v>0</v>
      </c>
      <c r="S20" s="101"/>
      <c r="T20" s="101"/>
      <c r="U20" s="101">
        <v>1</v>
      </c>
      <c r="V20" s="101">
        <v>1</v>
      </c>
      <c r="W20" s="101"/>
      <c r="X20" s="101"/>
      <c r="Y20" s="101"/>
      <c r="Z20" s="241"/>
      <c r="AA20" s="241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</row>
    <row r="21" spans="1:105" s="2" customFormat="1" ht="15.75" customHeight="1">
      <c r="A21" s="106"/>
      <c r="B21" s="106"/>
      <c r="C21" s="106"/>
      <c r="D21" s="106"/>
      <c r="E21" s="617">
        <f>INDEX(Stammdaten!$C$33:$E$42,$U21,2)</f>
        <v>0</v>
      </c>
      <c r="F21" s="582">
        <f>INDEX(Stammdaten!$C$120:$D$132,$V21,2)</f>
        <v>0</v>
      </c>
      <c r="G21" s="621"/>
      <c r="H21" s="596">
        <f>INDEX(Stammdaten!$C$33:$E$42,U21,3)</f>
        <v>0</v>
      </c>
      <c r="I21" s="622"/>
      <c r="J21" s="611">
        <f t="shared" si="3"/>
      </c>
      <c r="K21" s="611">
        <f t="shared" si="4"/>
      </c>
      <c r="L21" s="612">
        <f t="shared" si="5"/>
        <v>0</v>
      </c>
      <c r="M21" s="1"/>
      <c r="N21" s="327">
        <f>INDEX(Stammdaten!$C$120:$I$132,$V21,3)*I21</f>
        <v>0</v>
      </c>
      <c r="O21" s="328">
        <f>INDEX(Stammdaten!$C$120:$I$132,$V21,4)*I21</f>
        <v>0</v>
      </c>
      <c r="P21" s="329">
        <f>INDEX(Stammdaten!$C$120:$I$132,$V21,5)*I21</f>
        <v>0</v>
      </c>
      <c r="Q21" s="330">
        <f>INDEX(Stammdaten!$C$120:$I$132,$V21,6)*I21</f>
        <v>0</v>
      </c>
      <c r="R21" s="331">
        <f>INDEX(Stammdaten!$C$120:$I$132,$V21,7)*I21</f>
        <v>0</v>
      </c>
      <c r="S21" s="101"/>
      <c r="T21" s="198"/>
      <c r="U21" s="101">
        <v>1</v>
      </c>
      <c r="V21" s="101">
        <v>1</v>
      </c>
      <c r="W21" s="101"/>
      <c r="X21" s="101"/>
      <c r="Y21" s="101"/>
      <c r="Z21" s="241"/>
      <c r="AA21" s="241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</row>
    <row r="22" spans="1:105" s="2" customFormat="1" ht="15.75" customHeight="1">
      <c r="A22" s="106"/>
      <c r="B22" s="106"/>
      <c r="C22" s="106"/>
      <c r="D22" s="106"/>
      <c r="E22" s="617">
        <f>INDEX(Stammdaten!$C$33:$E$42,$U22,2)</f>
        <v>0</v>
      </c>
      <c r="F22" s="582">
        <f>INDEX(Stammdaten!$C$120:$D$132,$V22,2)</f>
        <v>0</v>
      </c>
      <c r="G22" s="621"/>
      <c r="H22" s="596">
        <f>INDEX(Stammdaten!$C$33:$E$42,U22,3)</f>
        <v>0</v>
      </c>
      <c r="I22" s="622"/>
      <c r="J22" s="611">
        <f t="shared" si="3"/>
      </c>
      <c r="K22" s="611">
        <f t="shared" si="4"/>
      </c>
      <c r="L22" s="612">
        <f t="shared" si="5"/>
        <v>0</v>
      </c>
      <c r="M22" s="1"/>
      <c r="N22" s="327">
        <f>INDEX(Stammdaten!$C$120:$I$132,$V22,3)*I22</f>
        <v>0</v>
      </c>
      <c r="O22" s="328">
        <f>INDEX(Stammdaten!$C$120:$I$132,$V22,4)*I22</f>
        <v>0</v>
      </c>
      <c r="P22" s="329">
        <f>INDEX(Stammdaten!$C$120:$I$132,$V22,5)*I22</f>
        <v>0</v>
      </c>
      <c r="Q22" s="330">
        <f>INDEX(Stammdaten!$C$120:$I$132,$V22,6)*I22</f>
        <v>0</v>
      </c>
      <c r="R22" s="331">
        <f>INDEX(Stammdaten!$C$120:$I$132,$V22,7)*I22</f>
        <v>0</v>
      </c>
      <c r="S22" s="101"/>
      <c r="T22" s="198"/>
      <c r="U22" s="101">
        <v>1</v>
      </c>
      <c r="V22" s="101">
        <v>1</v>
      </c>
      <c r="W22" s="101"/>
      <c r="X22" s="101"/>
      <c r="Y22" s="101"/>
      <c r="Z22" s="241"/>
      <c r="AA22" s="241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</row>
    <row r="23" spans="1:105" s="2" customFormat="1" ht="15.75" customHeight="1">
      <c r="A23" s="106"/>
      <c r="B23" s="106"/>
      <c r="C23" s="106"/>
      <c r="D23" s="106"/>
      <c r="E23" s="617">
        <f>INDEX(Stammdaten!$C$33:$E$42,$U23,2)</f>
        <v>0</v>
      </c>
      <c r="F23" s="582">
        <f>INDEX(Stammdaten!$C$120:$D$132,$V23,2)</f>
        <v>0</v>
      </c>
      <c r="G23" s="635"/>
      <c r="H23" s="596">
        <f>INDEX(Stammdaten!$C$33:$E$42,U23,3)</f>
        <v>0</v>
      </c>
      <c r="I23" s="622"/>
      <c r="J23" s="611">
        <f t="shared" si="3"/>
      </c>
      <c r="K23" s="611">
        <f t="shared" si="4"/>
      </c>
      <c r="L23" s="612">
        <f t="shared" si="5"/>
        <v>0</v>
      </c>
      <c r="M23" s="1"/>
      <c r="N23" s="327">
        <f>INDEX(Stammdaten!$C$120:$I$132,$V23,3)*I23</f>
        <v>0</v>
      </c>
      <c r="O23" s="328">
        <f>INDEX(Stammdaten!$C$120:$I$132,$V23,4)*I23</f>
        <v>0</v>
      </c>
      <c r="P23" s="329">
        <f>INDEX(Stammdaten!$C$120:$I$132,$V23,5)*I23</f>
        <v>0</v>
      </c>
      <c r="Q23" s="330">
        <f>INDEX(Stammdaten!$C$120:$I$132,$V23,6)*I23</f>
        <v>0</v>
      </c>
      <c r="R23" s="331">
        <f>INDEX(Stammdaten!$C$120:$I$132,$V23,7)*I23</f>
        <v>0</v>
      </c>
      <c r="S23" s="101"/>
      <c r="T23" s="101"/>
      <c r="U23" s="101">
        <v>1</v>
      </c>
      <c r="V23" s="101">
        <v>1</v>
      </c>
      <c r="W23" s="101"/>
      <c r="X23" s="101"/>
      <c r="Y23" s="101"/>
      <c r="Z23" s="241"/>
      <c r="AA23" s="241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</row>
    <row r="24" spans="1:105" s="2" customFormat="1" ht="15.75" customHeight="1">
      <c r="A24" s="106"/>
      <c r="B24" s="106"/>
      <c r="C24" s="106"/>
      <c r="D24" s="106"/>
      <c r="E24" s="617">
        <f>INDEX(Stammdaten!$C$33:$E$42,$U24,2)</f>
        <v>0</v>
      </c>
      <c r="F24" s="582">
        <f>INDEX(Stammdaten!$C$120:$D$132,$V24,2)</f>
        <v>0</v>
      </c>
      <c r="G24" s="628"/>
      <c r="H24" s="596">
        <f>INDEX(Stammdaten!$C$33:$E$42,U24,3)</f>
        <v>0</v>
      </c>
      <c r="I24" s="622"/>
      <c r="J24" s="611">
        <f t="shared" si="3"/>
      </c>
      <c r="K24" s="611">
        <f t="shared" si="4"/>
      </c>
      <c r="L24" s="612">
        <f t="shared" si="5"/>
        <v>0</v>
      </c>
      <c r="M24" s="1"/>
      <c r="N24" s="327">
        <f>INDEX(Stammdaten!$C$120:$I$132,$V24,3)*I24</f>
        <v>0</v>
      </c>
      <c r="O24" s="328">
        <f>INDEX(Stammdaten!$C$120:$I$132,$V24,4)*I24</f>
        <v>0</v>
      </c>
      <c r="P24" s="329">
        <f>INDEX(Stammdaten!$C$120:$I$132,$V24,5)*I24</f>
        <v>0</v>
      </c>
      <c r="Q24" s="330">
        <f>INDEX(Stammdaten!$C$120:$I$132,$V24,6)*I24</f>
        <v>0</v>
      </c>
      <c r="R24" s="331">
        <f>INDEX(Stammdaten!$C$120:$I$132,$V24,7)*I24</f>
        <v>0</v>
      </c>
      <c r="S24" s="101"/>
      <c r="T24" s="198"/>
      <c r="U24" s="101">
        <v>1</v>
      </c>
      <c r="V24" s="101">
        <v>1</v>
      </c>
      <c r="W24" s="101"/>
      <c r="X24" s="101"/>
      <c r="Y24" s="101"/>
      <c r="Z24" s="241"/>
      <c r="AA24" s="241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</row>
    <row r="25" spans="1:105" s="2" customFormat="1" ht="15.75" customHeight="1" thickBot="1">
      <c r="A25" s="106"/>
      <c r="B25" s="106"/>
      <c r="C25" s="106"/>
      <c r="D25" s="106"/>
      <c r="E25" s="618">
        <f>INDEX(Stammdaten!$C$33:$E$42,$U25,2)</f>
        <v>0</v>
      </c>
      <c r="F25" s="583">
        <f>INDEX(Stammdaten!$C$120:$D$132,$V25,2)</f>
        <v>0</v>
      </c>
      <c r="G25" s="636"/>
      <c r="H25" s="600">
        <f>INDEX(Stammdaten!$C$33:$E$42,U25,3)</f>
        <v>0</v>
      </c>
      <c r="I25" s="624"/>
      <c r="J25" s="611">
        <f t="shared" si="3"/>
      </c>
      <c r="K25" s="611">
        <f t="shared" si="4"/>
      </c>
      <c r="L25" s="612">
        <f t="shared" si="5"/>
        <v>0</v>
      </c>
      <c r="M25" s="1"/>
      <c r="N25" s="327">
        <f>INDEX(Stammdaten!$C$120:$I$132,$V25,3)*I25</f>
        <v>0</v>
      </c>
      <c r="O25" s="328">
        <f>INDEX(Stammdaten!$C$120:$I$132,$V25,4)*I25</f>
        <v>0</v>
      </c>
      <c r="P25" s="329">
        <f>INDEX(Stammdaten!$C$120:$I$132,$V25,5)*I25</f>
        <v>0</v>
      </c>
      <c r="Q25" s="330">
        <f>INDEX(Stammdaten!$C$120:$I$132,$V25,6)*I25</f>
        <v>0</v>
      </c>
      <c r="R25" s="331">
        <f>INDEX(Stammdaten!$C$120:$I$132,$V25,7)*I25</f>
        <v>0</v>
      </c>
      <c r="S25" s="101"/>
      <c r="T25" s="101"/>
      <c r="U25" s="101">
        <v>1</v>
      </c>
      <c r="V25" s="101">
        <v>1</v>
      </c>
      <c r="W25" s="101"/>
      <c r="X25" s="101"/>
      <c r="Y25" s="101"/>
      <c r="Z25" s="241"/>
      <c r="AA25" s="241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</row>
    <row r="26" spans="1:105" s="2" customFormat="1" ht="15.75" customHeight="1" thickBot="1">
      <c r="A26" s="106"/>
      <c r="B26" s="106"/>
      <c r="C26" s="106"/>
      <c r="D26" s="106"/>
      <c r="E26" s="56"/>
      <c r="F26" s="56"/>
      <c r="G26" s="332"/>
      <c r="H26" s="181" t="s">
        <v>55</v>
      </c>
      <c r="I26" s="333"/>
      <c r="J26" s="631">
        <f>SUM(J20:J25)</f>
        <v>0</v>
      </c>
      <c r="K26" s="632">
        <f>SUM(K20:K25)</f>
        <v>0</v>
      </c>
      <c r="L26" s="633">
        <f>SUM(L20:L25)</f>
        <v>0</v>
      </c>
      <c r="M26" s="1"/>
      <c r="N26" s="334">
        <f>SUM(N20:N25)/100*I4</f>
        <v>0</v>
      </c>
      <c r="O26" s="335">
        <f>SUM(O20:O25)</f>
        <v>0</v>
      </c>
      <c r="P26" s="335">
        <f>SUM(P20:P25)</f>
        <v>0</v>
      </c>
      <c r="Q26" s="335">
        <f>SUM(Q20:Q25)</f>
        <v>0</v>
      </c>
      <c r="R26" s="335">
        <f>SUM(R20:R25)</f>
        <v>0</v>
      </c>
      <c r="S26" s="101"/>
      <c r="T26" s="198"/>
      <c r="U26" s="101"/>
      <c r="V26" s="101"/>
      <c r="W26" s="101"/>
      <c r="X26" s="101"/>
      <c r="Y26" s="101"/>
      <c r="Z26" s="241"/>
      <c r="AA26" s="241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</row>
    <row r="27" spans="1:105" s="2" customFormat="1" ht="10.5" customHeight="1">
      <c r="A27" s="106"/>
      <c r="B27" s="106"/>
      <c r="C27" s="106"/>
      <c r="D27" s="106"/>
      <c r="E27" s="56"/>
      <c r="F27" s="56"/>
      <c r="G27" s="332"/>
      <c r="H27" s="72"/>
      <c r="I27" s="333"/>
      <c r="J27" s="58"/>
      <c r="K27" s="58"/>
      <c r="L27" s="76"/>
      <c r="M27" s="1"/>
      <c r="N27" s="336"/>
      <c r="O27" s="337"/>
      <c r="P27" s="337"/>
      <c r="Q27" s="337"/>
      <c r="R27" s="338"/>
      <c r="S27" s="101"/>
      <c r="T27" s="198"/>
      <c r="U27" s="101"/>
      <c r="V27" s="101"/>
      <c r="W27" s="101"/>
      <c r="X27" s="101"/>
      <c r="Y27" s="101"/>
      <c r="Z27" s="241"/>
      <c r="AA27" s="241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</row>
    <row r="28" spans="1:105" s="2" customFormat="1" ht="15.75" customHeight="1">
      <c r="A28" s="339" t="s">
        <v>159</v>
      </c>
      <c r="B28" s="320"/>
      <c r="C28" s="179"/>
      <c r="D28" s="106"/>
      <c r="E28" s="56"/>
      <c r="F28" s="56"/>
      <c r="G28" s="316"/>
      <c r="H28" s="107"/>
      <c r="I28" s="321"/>
      <c r="J28" s="61"/>
      <c r="K28" s="61"/>
      <c r="L28" s="96"/>
      <c r="M28" s="340"/>
      <c r="N28" s="341"/>
      <c r="O28" s="342"/>
      <c r="P28" s="342"/>
      <c r="Q28" s="342"/>
      <c r="R28" s="343"/>
      <c r="S28" s="101"/>
      <c r="T28" s="101"/>
      <c r="U28" s="101"/>
      <c r="V28" s="101"/>
      <c r="W28" s="101"/>
      <c r="X28" s="101"/>
      <c r="Y28" s="101"/>
      <c r="Z28" s="241"/>
      <c r="AA28" s="241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</row>
    <row r="29" spans="1:105" s="2" customFormat="1" ht="15.75" customHeight="1">
      <c r="A29" s="106"/>
      <c r="B29" s="106"/>
      <c r="C29" s="308"/>
      <c r="D29" s="308"/>
      <c r="E29" s="578">
        <f>INDEX(Stammdaten!$C$56:$E$64,$U29,2)</f>
        <v>0</v>
      </c>
      <c r="F29" s="602">
        <f>INDEX(Stammdaten!$C$134:$I$146,$V29,2)</f>
        <v>0</v>
      </c>
      <c r="G29" s="619"/>
      <c r="H29" s="596">
        <f>INDEX(Stammdaten!$C$56:$E$64,U29,3)</f>
        <v>0</v>
      </c>
      <c r="I29" s="620"/>
      <c r="J29" s="611">
        <f aca="true" t="shared" si="6" ref="J29:J34">IF(H29&lt;0.01,"",E29*H29)</f>
      </c>
      <c r="K29" s="611">
        <f aca="true" t="shared" si="7" ref="K29:K34">IF(I29&lt;0.01,"",I29*F29)</f>
      </c>
      <c r="L29" s="612">
        <f>SUM(J29:K29)*$K$4</f>
        <v>0</v>
      </c>
      <c r="M29" s="1"/>
      <c r="N29" s="327">
        <f>INDEX(Stammdaten!$C$134:$I$146,$V29,3)*I29</f>
        <v>0</v>
      </c>
      <c r="O29" s="328">
        <f>INDEX(Stammdaten!$C$134:$I$146,$V29,4)*$I29</f>
        <v>0</v>
      </c>
      <c r="P29" s="329">
        <f>INDEX(Stammdaten!$C$134:$I$146,$V29,5)*$I29</f>
        <v>0</v>
      </c>
      <c r="Q29" s="330">
        <f>INDEX(Stammdaten!$C$134:$I$146,$V29,6)*$I29</f>
        <v>0</v>
      </c>
      <c r="R29" s="331">
        <f>INDEX(Stammdaten!$C$134:$I$146,$V29,7)*$I29</f>
        <v>0</v>
      </c>
      <c r="S29" s="101"/>
      <c r="T29" s="101"/>
      <c r="U29" s="101">
        <v>1</v>
      </c>
      <c r="V29" s="101">
        <v>1</v>
      </c>
      <c r="W29" s="101"/>
      <c r="X29" s="101"/>
      <c r="Y29" s="101"/>
      <c r="Z29" s="241"/>
      <c r="AA29" s="241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</row>
    <row r="30" spans="1:105" s="2" customFormat="1" ht="15.75" customHeight="1">
      <c r="A30" s="106"/>
      <c r="B30" s="106"/>
      <c r="C30" s="308"/>
      <c r="D30" s="308"/>
      <c r="E30" s="582">
        <f>INDEX(Stammdaten!$C$56:$E$64,$U30,2)</f>
        <v>0</v>
      </c>
      <c r="F30" s="603">
        <f>INDEX(Stammdaten!$C$134:$I$146,$V30,2)</f>
        <v>0</v>
      </c>
      <c r="G30" s="621"/>
      <c r="H30" s="596">
        <f>INDEX(Stammdaten!$C$56:$E$64,U30,3)</f>
        <v>0</v>
      </c>
      <c r="I30" s="622"/>
      <c r="J30" s="611">
        <f t="shared" si="6"/>
      </c>
      <c r="K30" s="611">
        <f t="shared" si="7"/>
      </c>
      <c r="L30" s="612">
        <f aca="true" t="shared" si="8" ref="L30:L35">SUM(J30:K30)*$K$4</f>
        <v>0</v>
      </c>
      <c r="M30" s="1"/>
      <c r="N30" s="327">
        <f>INDEX(Stammdaten!$C$134:$I$146,$V30,3)*I30</f>
        <v>0</v>
      </c>
      <c r="O30" s="328">
        <f>INDEX(Stammdaten!$C$134:$I$146,$V30,4)*$I30</f>
        <v>0</v>
      </c>
      <c r="P30" s="329">
        <f>INDEX(Stammdaten!$C$134:$I$146,$V30,5)*$I30</f>
        <v>0</v>
      </c>
      <c r="Q30" s="330">
        <f>INDEX(Stammdaten!$C$134:$I$146,$V30,6)*$I30</f>
        <v>0</v>
      </c>
      <c r="R30" s="331">
        <f>INDEX(Stammdaten!$C$134:$I$146,$V30,7)*$I30</f>
        <v>0</v>
      </c>
      <c r="S30" s="101"/>
      <c r="T30" s="101"/>
      <c r="U30" s="101">
        <v>1</v>
      </c>
      <c r="V30" s="101">
        <v>1</v>
      </c>
      <c r="W30" s="101"/>
      <c r="X30" s="101"/>
      <c r="Y30" s="101"/>
      <c r="Z30" s="241"/>
      <c r="AA30" s="241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</row>
    <row r="31" spans="1:105" s="2" customFormat="1" ht="15.75" customHeight="1">
      <c r="A31" s="106"/>
      <c r="B31" s="106"/>
      <c r="C31" s="308"/>
      <c r="D31" s="308"/>
      <c r="E31" s="582">
        <f>INDEX(Stammdaten!$C$56:$E$64,$U31,2)</f>
        <v>0</v>
      </c>
      <c r="F31" s="603">
        <f>INDEX(Stammdaten!$C$134:$I$146,$V31,2)</f>
        <v>0</v>
      </c>
      <c r="G31" s="621"/>
      <c r="H31" s="596">
        <f>INDEX(Stammdaten!$C$56:$E$64,U31,3)</f>
        <v>0</v>
      </c>
      <c r="I31" s="622"/>
      <c r="J31" s="611">
        <f t="shared" si="6"/>
      </c>
      <c r="K31" s="611">
        <f t="shared" si="7"/>
      </c>
      <c r="L31" s="612">
        <f t="shared" si="8"/>
        <v>0</v>
      </c>
      <c r="M31" s="1"/>
      <c r="N31" s="327">
        <f>INDEX(Stammdaten!$C$134:$I$146,$V31,3)*I31</f>
        <v>0</v>
      </c>
      <c r="O31" s="328">
        <f>INDEX(Stammdaten!$C$134:$I$146,$V31,4)*$I31</f>
        <v>0</v>
      </c>
      <c r="P31" s="329">
        <f>INDEX(Stammdaten!$C$134:$I$146,$V31,5)*$I31</f>
        <v>0</v>
      </c>
      <c r="Q31" s="330">
        <f>INDEX(Stammdaten!$C$134:$I$146,$V31,6)*$I31</f>
        <v>0</v>
      </c>
      <c r="R31" s="331">
        <f>INDEX(Stammdaten!$C$134:$I$146,$V31,7)*$I31</f>
        <v>0</v>
      </c>
      <c r="S31" s="101"/>
      <c r="T31" s="101"/>
      <c r="U31" s="101">
        <v>1</v>
      </c>
      <c r="V31" s="101">
        <v>1</v>
      </c>
      <c r="W31" s="101"/>
      <c r="X31" s="101"/>
      <c r="Y31" s="101"/>
      <c r="Z31" s="241"/>
      <c r="AA31" s="241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</row>
    <row r="32" spans="1:105" s="2" customFormat="1" ht="15.75" customHeight="1">
      <c r="A32" s="106"/>
      <c r="B32" s="106"/>
      <c r="C32" s="308"/>
      <c r="D32" s="308"/>
      <c r="E32" s="582">
        <f>INDEX(Stammdaten!$C$56:$E$64,$U32,2)</f>
        <v>0</v>
      </c>
      <c r="F32" s="603">
        <f>INDEX(Stammdaten!$C$134:$I$146,$V32,2)</f>
        <v>0</v>
      </c>
      <c r="G32" s="628"/>
      <c r="H32" s="596">
        <f>INDEX(Stammdaten!$C$56:$E$64,U32,3)</f>
        <v>0</v>
      </c>
      <c r="I32" s="622"/>
      <c r="J32" s="611">
        <f t="shared" si="6"/>
      </c>
      <c r="K32" s="611">
        <f t="shared" si="7"/>
      </c>
      <c r="L32" s="612">
        <f t="shared" si="8"/>
        <v>0</v>
      </c>
      <c r="M32" s="1"/>
      <c r="N32" s="327">
        <f>INDEX(Stammdaten!$C$134:$I$146,$V32,3)*I32</f>
        <v>0</v>
      </c>
      <c r="O32" s="328">
        <f>INDEX(Stammdaten!$C$134:$I$146,$V32,4)*$I32</f>
        <v>0</v>
      </c>
      <c r="P32" s="329">
        <f>INDEX(Stammdaten!$C$134:$I$146,$V32,5)*$I32</f>
        <v>0</v>
      </c>
      <c r="Q32" s="330">
        <f>INDEX(Stammdaten!$C$134:$I$146,$V32,6)*$I32</f>
        <v>0</v>
      </c>
      <c r="R32" s="331">
        <f>INDEX(Stammdaten!$C$134:$I$146,$V32,7)*$I32</f>
        <v>0</v>
      </c>
      <c r="S32" s="101"/>
      <c r="T32" s="101"/>
      <c r="U32" s="101">
        <v>1</v>
      </c>
      <c r="V32" s="101">
        <v>1</v>
      </c>
      <c r="W32" s="101"/>
      <c r="X32" s="101"/>
      <c r="Y32" s="101"/>
      <c r="Z32" s="241"/>
      <c r="AA32" s="241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</row>
    <row r="33" spans="1:105" s="2" customFormat="1" ht="15.75" customHeight="1">
      <c r="A33" s="106"/>
      <c r="B33" s="106"/>
      <c r="C33" s="308"/>
      <c r="D33" s="308"/>
      <c r="E33" s="582">
        <f>INDEX(Stammdaten!$C$56:$E$64,$U33,2)</f>
        <v>0</v>
      </c>
      <c r="F33" s="603">
        <f>INDEX(Stammdaten!$C$134:$I$146,$V33,2)</f>
        <v>0</v>
      </c>
      <c r="G33" s="628"/>
      <c r="H33" s="596">
        <f>INDEX(Stammdaten!$C$56:$E$64,U33,3)</f>
        <v>0</v>
      </c>
      <c r="I33" s="622"/>
      <c r="J33" s="611">
        <f t="shared" si="6"/>
      </c>
      <c r="K33" s="611">
        <f t="shared" si="7"/>
      </c>
      <c r="L33" s="612">
        <f t="shared" si="8"/>
        <v>0</v>
      </c>
      <c r="M33" s="1"/>
      <c r="N33" s="327">
        <f>INDEX(Stammdaten!$C$134:$I$146,$V33,3)*I33</f>
        <v>0</v>
      </c>
      <c r="O33" s="328">
        <f>INDEX(Stammdaten!$C$134:$I$146,$V33,4)*$I33</f>
        <v>0</v>
      </c>
      <c r="P33" s="329">
        <f>INDEX(Stammdaten!$C$134:$I$146,$V33,5)*$I33</f>
        <v>0</v>
      </c>
      <c r="Q33" s="330">
        <f>INDEX(Stammdaten!$C$134:$I$146,$V33,6)*$I33</f>
        <v>0</v>
      </c>
      <c r="R33" s="331">
        <f>INDEX(Stammdaten!$C$134:$I$146,$V33,7)*$I33</f>
        <v>0</v>
      </c>
      <c r="S33" s="101"/>
      <c r="T33" s="101"/>
      <c r="U33" s="101">
        <v>1</v>
      </c>
      <c r="V33" s="101">
        <v>1</v>
      </c>
      <c r="W33" s="101"/>
      <c r="X33" s="101"/>
      <c r="Y33" s="101"/>
      <c r="Z33" s="241"/>
      <c r="AA33" s="241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</row>
    <row r="34" spans="1:105" s="2" customFormat="1" ht="15.75" customHeight="1" thickBot="1">
      <c r="A34" s="106"/>
      <c r="B34" s="106"/>
      <c r="C34" s="308"/>
      <c r="D34" s="308"/>
      <c r="E34" s="583">
        <f>INDEX(Stammdaten!$C$56:$E$64,$U34,2)</f>
        <v>0</v>
      </c>
      <c r="F34" s="604">
        <f>INDEX(Stammdaten!$C$134:$I$146,$V34,2)</f>
        <v>0</v>
      </c>
      <c r="G34" s="628"/>
      <c r="H34" s="596">
        <f>INDEX(Stammdaten!$C$56:$E$64,U34,3)</f>
        <v>0</v>
      </c>
      <c r="I34" s="622"/>
      <c r="J34" s="625">
        <f t="shared" si="6"/>
      </c>
      <c r="K34" s="605">
        <f t="shared" si="7"/>
      </c>
      <c r="L34" s="612">
        <f t="shared" si="8"/>
        <v>0</v>
      </c>
      <c r="M34" s="1"/>
      <c r="N34" s="327">
        <f>INDEX(Stammdaten!$C$134:$I$146,$V34,3)*I34</f>
        <v>0</v>
      </c>
      <c r="O34" s="328">
        <f>INDEX(Stammdaten!$C$134:$I$146,$V34,4)*$I34</f>
        <v>0</v>
      </c>
      <c r="P34" s="329">
        <f>INDEX(Stammdaten!$C$134:$I$146,$V34,5)*$I34</f>
        <v>0</v>
      </c>
      <c r="Q34" s="330">
        <f>INDEX(Stammdaten!$C$134:$I$146,$V34,6)*$I34</f>
        <v>0</v>
      </c>
      <c r="R34" s="331">
        <f>INDEX(Stammdaten!$C$134:$I$146,$V34,7)*$I34</f>
        <v>0</v>
      </c>
      <c r="S34" s="101"/>
      <c r="T34" s="101"/>
      <c r="U34" s="101">
        <v>1</v>
      </c>
      <c r="V34" s="101">
        <v>1</v>
      </c>
      <c r="W34" s="101"/>
      <c r="X34" s="101"/>
      <c r="Y34" s="101"/>
      <c r="Z34" s="241"/>
      <c r="AA34" s="241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</row>
    <row r="35" spans="1:105" s="2" customFormat="1" ht="15.75" customHeight="1" thickBot="1">
      <c r="A35" s="106"/>
      <c r="B35" s="106"/>
      <c r="C35" s="106"/>
      <c r="D35" s="106"/>
      <c r="E35" s="56"/>
      <c r="F35" s="56"/>
      <c r="G35" s="316"/>
      <c r="H35" s="181" t="s">
        <v>164</v>
      </c>
      <c r="I35" s="75"/>
      <c r="J35" s="626">
        <f>SUM(J29:J34)</f>
        <v>0</v>
      </c>
      <c r="K35" s="615">
        <f>SUM(K29:K34)</f>
        <v>0</v>
      </c>
      <c r="L35" s="627">
        <f t="shared" si="8"/>
        <v>0</v>
      </c>
      <c r="M35" s="39"/>
      <c r="N35" s="344">
        <f>SUM(N29:N34)</f>
        <v>0</v>
      </c>
      <c r="O35" s="345">
        <f>SUM(O29:O34)</f>
        <v>0</v>
      </c>
      <c r="P35" s="345">
        <f>SUM(P29:P34)</f>
        <v>0</v>
      </c>
      <c r="Q35" s="345">
        <f>SUM(Q29:Q34)</f>
        <v>0</v>
      </c>
      <c r="R35" s="345">
        <f>SUM(R29:R34)</f>
        <v>0</v>
      </c>
      <c r="S35" s="101"/>
      <c r="T35" s="101"/>
      <c r="U35" s="101"/>
      <c r="V35" s="101"/>
      <c r="W35" s="101"/>
      <c r="X35" s="101"/>
      <c r="Y35" s="101"/>
      <c r="Z35" s="241"/>
      <c r="AA35" s="241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</row>
    <row r="36" spans="1:105" s="2" customFormat="1" ht="10.5" customHeight="1" thickBot="1">
      <c r="A36" s="106"/>
      <c r="B36" s="106"/>
      <c r="C36" s="106"/>
      <c r="D36" s="106"/>
      <c r="E36" s="56"/>
      <c r="F36" s="56"/>
      <c r="G36" s="316"/>
      <c r="H36" s="72"/>
      <c r="I36" s="75"/>
      <c r="J36" s="58"/>
      <c r="K36" s="58"/>
      <c r="L36" s="76"/>
      <c r="M36" s="39"/>
      <c r="N36" s="346" t="s">
        <v>10</v>
      </c>
      <c r="O36" s="346" t="s">
        <v>11</v>
      </c>
      <c r="P36" s="346" t="s">
        <v>12</v>
      </c>
      <c r="Q36" s="346" t="s">
        <v>93</v>
      </c>
      <c r="R36" s="346" t="s">
        <v>96</v>
      </c>
      <c r="S36" s="101"/>
      <c r="T36" s="101"/>
      <c r="U36" s="101"/>
      <c r="V36" s="101"/>
      <c r="W36" s="101"/>
      <c r="X36" s="101"/>
      <c r="Y36" s="101"/>
      <c r="Z36" s="241"/>
      <c r="AA36" s="241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</row>
    <row r="37" spans="1:105" s="2" customFormat="1" ht="15.75" customHeight="1" thickBot="1">
      <c r="A37" s="339" t="s">
        <v>9</v>
      </c>
      <c r="B37" s="106"/>
      <c r="C37" s="179"/>
      <c r="D37" s="106"/>
      <c r="E37" s="59"/>
      <c r="F37" s="63"/>
      <c r="G37" s="57"/>
      <c r="H37" s="181" t="s">
        <v>197</v>
      </c>
      <c r="I37" s="75"/>
      <c r="J37" s="64"/>
      <c r="K37" s="64"/>
      <c r="L37" s="65"/>
      <c r="M37" s="39"/>
      <c r="N37" s="347">
        <f>N26+N35</f>
        <v>0</v>
      </c>
      <c r="O37" s="348">
        <f>O26+O35</f>
        <v>0</v>
      </c>
      <c r="P37" s="349">
        <f>P26+P35</f>
        <v>0</v>
      </c>
      <c r="Q37" s="350">
        <f>Q26+Q35</f>
        <v>0</v>
      </c>
      <c r="R37" s="351">
        <f>R26+R35</f>
        <v>0</v>
      </c>
      <c r="S37" s="101"/>
      <c r="T37" s="101"/>
      <c r="U37" s="101"/>
      <c r="V37" s="101"/>
      <c r="W37" s="101"/>
      <c r="X37" s="101"/>
      <c r="Y37" s="101"/>
      <c r="Z37" s="241"/>
      <c r="AA37" s="241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</row>
    <row r="38" spans="1:105" s="2" customFormat="1" ht="15.75" customHeight="1">
      <c r="A38" s="106"/>
      <c r="B38" s="106"/>
      <c r="C38" s="308"/>
      <c r="D38" s="308"/>
      <c r="E38" s="616">
        <f>INDEX(Stammdaten!$C$23:$E$31,$U38,2)</f>
        <v>0</v>
      </c>
      <c r="F38" s="578">
        <f>INDEX(Stammdaten!$C$79:$D$117,$V38,2)</f>
        <v>0</v>
      </c>
      <c r="G38" s="619"/>
      <c r="H38" s="593">
        <f>INDEX(Stammdaten!$C$23:$E$31,U38,3)</f>
        <v>0</v>
      </c>
      <c r="I38" s="620"/>
      <c r="J38" s="609">
        <f>H38*E38</f>
        <v>0</v>
      </c>
      <c r="K38" s="609">
        <f>F38*I38</f>
        <v>0</v>
      </c>
      <c r="L38" s="610">
        <f>(J38+K38)*K4</f>
        <v>0</v>
      </c>
      <c r="M38" s="39"/>
      <c r="N38" s="304"/>
      <c r="O38" s="205"/>
      <c r="P38" s="205"/>
      <c r="Q38" s="205"/>
      <c r="R38" s="205"/>
      <c r="S38" s="101"/>
      <c r="T38" s="101"/>
      <c r="U38" s="101">
        <v>1</v>
      </c>
      <c r="V38" s="101">
        <v>1</v>
      </c>
      <c r="W38" s="101"/>
      <c r="X38" s="101"/>
      <c r="Y38" s="101"/>
      <c r="Z38" s="241"/>
      <c r="AA38" s="241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</row>
    <row r="39" spans="1:105" s="2" customFormat="1" ht="15.75" customHeight="1">
      <c r="A39" s="106"/>
      <c r="B39" s="106"/>
      <c r="C39" s="308"/>
      <c r="D39" s="308"/>
      <c r="E39" s="617">
        <f>INDEX(Stammdaten!$C$23:$E$31,$U39,2)</f>
        <v>0</v>
      </c>
      <c r="F39" s="582">
        <f>INDEX(Stammdaten!$C$79:$D$117,$V39,2)</f>
        <v>0</v>
      </c>
      <c r="G39" s="621"/>
      <c r="H39" s="596">
        <f>INDEX(Stammdaten!$C$23:$E$31,U39,3)</f>
        <v>0</v>
      </c>
      <c r="I39" s="622"/>
      <c r="J39" s="611">
        <f>H39*E39</f>
        <v>0</v>
      </c>
      <c r="K39" s="611">
        <f>F39*I39</f>
        <v>0</v>
      </c>
      <c r="L39" s="612">
        <f>(J39+K39)*K4</f>
        <v>0</v>
      </c>
      <c r="M39" s="39"/>
      <c r="N39" s="304"/>
      <c r="O39" s="205"/>
      <c r="P39" s="205"/>
      <c r="Q39" s="205"/>
      <c r="R39" s="205"/>
      <c r="S39" s="101"/>
      <c r="T39" s="305"/>
      <c r="U39" s="305">
        <v>1</v>
      </c>
      <c r="V39" s="305">
        <v>34</v>
      </c>
      <c r="W39" s="305"/>
      <c r="X39" s="305"/>
      <c r="Y39" s="305"/>
      <c r="Z39" s="241"/>
      <c r="AA39" s="241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</row>
    <row r="40" spans="1:105" s="2" customFormat="1" ht="15.75" customHeight="1" thickBot="1">
      <c r="A40" s="106"/>
      <c r="B40" s="106"/>
      <c r="C40" s="308"/>
      <c r="D40" s="308"/>
      <c r="E40" s="618">
        <f>INDEX(Stammdaten!$C$23:$E$31,$U40,2)</f>
        <v>0</v>
      </c>
      <c r="F40" s="583">
        <f>INDEX(Stammdaten!$C$79:$D$117,$V40,2)</f>
        <v>0</v>
      </c>
      <c r="G40" s="623"/>
      <c r="H40" s="600">
        <f>INDEX(Stammdaten!$C$23:$E$31,U40,3)</f>
        <v>0</v>
      </c>
      <c r="I40" s="624"/>
      <c r="J40" s="613">
        <f>H40*E40</f>
        <v>0</v>
      </c>
      <c r="K40" s="613">
        <f>F40*I40</f>
        <v>0</v>
      </c>
      <c r="L40" s="614">
        <f>(J40+K40)*K4</f>
        <v>0</v>
      </c>
      <c r="M40" s="39"/>
      <c r="N40" s="304"/>
      <c r="O40" s="205"/>
      <c r="P40" s="205"/>
      <c r="Q40" s="205"/>
      <c r="R40" s="205"/>
      <c r="S40" s="101"/>
      <c r="T40" s="241"/>
      <c r="U40" s="241">
        <v>1</v>
      </c>
      <c r="V40" s="241">
        <v>12</v>
      </c>
      <c r="W40" s="241"/>
      <c r="X40" s="241"/>
      <c r="Y40" s="241"/>
      <c r="Z40" s="241"/>
      <c r="AA40" s="241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</row>
    <row r="41" spans="1:105" s="2" customFormat="1" ht="15.75" customHeight="1" thickBot="1">
      <c r="A41" s="106"/>
      <c r="B41" s="106"/>
      <c r="C41" s="308"/>
      <c r="D41" s="308"/>
      <c r="E41" s="68"/>
      <c r="F41" s="68"/>
      <c r="G41" s="316"/>
      <c r="H41" s="181" t="s">
        <v>57</v>
      </c>
      <c r="I41" s="352"/>
      <c r="J41" s="615">
        <f>SUM(J38:J40)</f>
        <v>0</v>
      </c>
      <c r="K41" s="615">
        <f>SUM(K38:K40)</f>
        <v>0</v>
      </c>
      <c r="L41" s="585">
        <f>SUM(L38:L40)</f>
        <v>0</v>
      </c>
      <c r="M41" s="39"/>
      <c r="N41" s="304"/>
      <c r="O41" s="205"/>
      <c r="P41" s="205"/>
      <c r="Q41" s="205"/>
      <c r="R41" s="205"/>
      <c r="S41" s="101"/>
      <c r="T41" s="241"/>
      <c r="U41" s="241"/>
      <c r="V41" s="241"/>
      <c r="W41" s="241"/>
      <c r="X41" s="241"/>
      <c r="Y41" s="241"/>
      <c r="Z41" s="241"/>
      <c r="AA41" s="241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</row>
    <row r="42" spans="1:105" s="2" customFormat="1" ht="15.75" customHeight="1">
      <c r="A42" s="106"/>
      <c r="B42" s="106"/>
      <c r="C42" s="308"/>
      <c r="D42" s="308"/>
      <c r="E42" s="68"/>
      <c r="F42" s="68"/>
      <c r="G42" s="316"/>
      <c r="H42" s="72"/>
      <c r="I42" s="75"/>
      <c r="J42" s="58"/>
      <c r="K42" s="58"/>
      <c r="L42" s="76"/>
      <c r="M42" s="39"/>
      <c r="N42" s="304"/>
      <c r="O42" s="205"/>
      <c r="P42" s="205"/>
      <c r="Q42" s="205"/>
      <c r="R42" s="205"/>
      <c r="S42" s="101"/>
      <c r="T42" s="241"/>
      <c r="U42" s="241"/>
      <c r="V42" s="241"/>
      <c r="W42" s="241"/>
      <c r="X42" s="241"/>
      <c r="Y42" s="241"/>
      <c r="Z42" s="241"/>
      <c r="AA42" s="241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</row>
    <row r="43" spans="1:105" s="2" customFormat="1" ht="15.75" customHeight="1">
      <c r="A43" s="339" t="s">
        <v>196</v>
      </c>
      <c r="B43" s="106"/>
      <c r="C43" s="308"/>
      <c r="D43" s="308"/>
      <c r="E43" s="68"/>
      <c r="F43" s="68"/>
      <c r="G43" s="73"/>
      <c r="H43" s="74"/>
      <c r="I43" s="75"/>
      <c r="J43" s="66"/>
      <c r="K43" s="66"/>
      <c r="L43" s="67"/>
      <c r="M43" s="39"/>
      <c r="N43" s="304"/>
      <c r="O43" s="205"/>
      <c r="P43" s="205"/>
      <c r="Q43" s="205"/>
      <c r="R43" s="205"/>
      <c r="S43" s="101"/>
      <c r="T43" s="241"/>
      <c r="U43" s="241"/>
      <c r="V43" s="241"/>
      <c r="W43" s="241"/>
      <c r="X43" s="241"/>
      <c r="Y43" s="241"/>
      <c r="Z43" s="241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</row>
    <row r="44" spans="1:105" s="2" customFormat="1" ht="15.75" customHeight="1">
      <c r="A44" s="106"/>
      <c r="B44" s="106"/>
      <c r="C44" s="106"/>
      <c r="D44" s="308"/>
      <c r="E44" s="578">
        <f>INDEX(Stammdaten!$C$44:$E$54,$U44,2)</f>
        <v>0</v>
      </c>
      <c r="F44" s="602">
        <f>INDEX(Stammdaten!$C$148:$E$204,$V44,2)</f>
        <v>0</v>
      </c>
      <c r="G44" s="592"/>
      <c r="H44" s="593">
        <f>INDEX(Stammdaten!$C$44:$E$54,U44,3)</f>
        <v>0</v>
      </c>
      <c r="I44" s="594">
        <f>INDEX(Stammdaten!$C$148:$E$199,V44,3)</f>
        <v>0</v>
      </c>
      <c r="J44" s="576">
        <f>H44*E44</f>
        <v>0</v>
      </c>
      <c r="K44" s="576">
        <f aca="true" t="shared" si="9" ref="K44:K61">F44*I44</f>
        <v>0</v>
      </c>
      <c r="L44" s="581">
        <f>(J44+K44)*$K$4</f>
        <v>0</v>
      </c>
      <c r="M44" s="39"/>
      <c r="N44" s="304"/>
      <c r="O44" s="1"/>
      <c r="P44" s="1"/>
      <c r="Q44" s="1"/>
      <c r="R44" s="1"/>
      <c r="S44" s="241"/>
      <c r="T44" s="241"/>
      <c r="U44" s="241">
        <v>1</v>
      </c>
      <c r="V44" s="241">
        <v>1</v>
      </c>
      <c r="W44" s="241"/>
      <c r="X44" s="241"/>
      <c r="Y44" s="241"/>
      <c r="Z44" s="241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</row>
    <row r="45" spans="1:105" s="2" customFormat="1" ht="15.75" customHeight="1">
      <c r="A45" s="106"/>
      <c r="B45" s="106"/>
      <c r="C45" s="106"/>
      <c r="D45" s="308"/>
      <c r="E45" s="582">
        <f>INDEX(Stammdaten!$C$44:$E$54,$U45,2)</f>
        <v>0</v>
      </c>
      <c r="F45" s="603">
        <f>INDEX(Stammdaten!$C$148:$E$204,$V45,2)</f>
        <v>0</v>
      </c>
      <c r="G45" s="595"/>
      <c r="H45" s="596">
        <f>INDEX(Stammdaten!$C$44:$E$54,U45,3)</f>
        <v>0</v>
      </c>
      <c r="I45" s="597">
        <f>INDEX(Stammdaten!$C$148:$E$199,V45,3)</f>
        <v>0</v>
      </c>
      <c r="J45" s="576">
        <f aca="true" t="shared" si="10" ref="J45:J61">H45*E45</f>
        <v>0</v>
      </c>
      <c r="K45" s="576">
        <f t="shared" si="9"/>
        <v>0</v>
      </c>
      <c r="L45" s="581">
        <f aca="true" t="shared" si="11" ref="L45:L61">(J45+K45)*$K$4</f>
        <v>0</v>
      </c>
      <c r="M45" s="39"/>
      <c r="N45" s="304"/>
      <c r="O45" s="1"/>
      <c r="P45" s="1"/>
      <c r="Q45" s="1"/>
      <c r="R45" s="1"/>
      <c r="S45" s="241"/>
      <c r="T45" s="241"/>
      <c r="U45" s="241">
        <v>1</v>
      </c>
      <c r="V45" s="241">
        <v>15</v>
      </c>
      <c r="W45" s="241"/>
      <c r="X45" s="241"/>
      <c r="Y45" s="241"/>
      <c r="Z45" s="241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</row>
    <row r="46" spans="1:105" s="2" customFormat="1" ht="15.75" customHeight="1">
      <c r="A46" s="106"/>
      <c r="B46" s="106"/>
      <c r="C46" s="106"/>
      <c r="D46" s="308"/>
      <c r="E46" s="582">
        <f>INDEX(Stammdaten!$C$44:$E$54,$U46,2)</f>
        <v>0</v>
      </c>
      <c r="F46" s="603">
        <f>INDEX(Stammdaten!$C$148:$E$204,$V46,2)</f>
        <v>0</v>
      </c>
      <c r="G46" s="595"/>
      <c r="H46" s="596">
        <f>INDEX(Stammdaten!$C$44:$E$54,U46,3)</f>
        <v>0</v>
      </c>
      <c r="I46" s="597">
        <f>INDEX(Stammdaten!$C$148:$E$204,V46,3)</f>
        <v>0</v>
      </c>
      <c r="J46" s="576">
        <f t="shared" si="10"/>
        <v>0</v>
      </c>
      <c r="K46" s="576">
        <f t="shared" si="9"/>
        <v>0</v>
      </c>
      <c r="L46" s="581">
        <f t="shared" si="11"/>
        <v>0</v>
      </c>
      <c r="M46" s="39"/>
      <c r="N46" s="304"/>
      <c r="O46" s="1"/>
      <c r="P46" s="1"/>
      <c r="Q46" s="1"/>
      <c r="R46" s="1"/>
      <c r="S46" s="241"/>
      <c r="T46" s="241"/>
      <c r="U46" s="241">
        <v>1</v>
      </c>
      <c r="V46" s="241">
        <v>1</v>
      </c>
      <c r="W46" s="241"/>
      <c r="X46" s="241"/>
      <c r="Y46" s="241"/>
      <c r="Z46" s="241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</row>
    <row r="47" spans="1:105" s="2" customFormat="1" ht="15.75" customHeight="1">
      <c r="A47" s="106"/>
      <c r="B47" s="106"/>
      <c r="C47" s="106"/>
      <c r="D47" s="308"/>
      <c r="E47" s="582">
        <f>INDEX(Stammdaten!$C$44:$E$54,$U47,2)</f>
        <v>0</v>
      </c>
      <c r="F47" s="603">
        <f>INDEX(Stammdaten!$C$148:$E$204,$V47,2)</f>
        <v>0</v>
      </c>
      <c r="G47" s="595"/>
      <c r="H47" s="596">
        <f>INDEX(Stammdaten!$C$44:$E$54,U47,3)</f>
        <v>0</v>
      </c>
      <c r="I47" s="597">
        <f>INDEX(Stammdaten!$C$148:$E$204,V47,3)</f>
        <v>0</v>
      </c>
      <c r="J47" s="576">
        <f t="shared" si="10"/>
        <v>0</v>
      </c>
      <c r="K47" s="576">
        <f t="shared" si="9"/>
        <v>0</v>
      </c>
      <c r="L47" s="581">
        <f t="shared" si="11"/>
        <v>0</v>
      </c>
      <c r="M47" s="39"/>
      <c r="N47" s="304"/>
      <c r="O47" s="1"/>
      <c r="P47" s="1"/>
      <c r="Q47" s="1"/>
      <c r="R47" s="1"/>
      <c r="S47" s="241"/>
      <c r="T47" s="241"/>
      <c r="U47" s="241">
        <v>1</v>
      </c>
      <c r="V47" s="241">
        <v>1</v>
      </c>
      <c r="W47" s="241"/>
      <c r="X47" s="241"/>
      <c r="Y47" s="241"/>
      <c r="Z47" s="241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</row>
    <row r="48" spans="1:105" s="2" customFormat="1" ht="15.75" customHeight="1">
      <c r="A48" s="106"/>
      <c r="B48" s="106"/>
      <c r="C48" s="106"/>
      <c r="D48" s="308"/>
      <c r="E48" s="582">
        <f>INDEX(Stammdaten!$C$44:$E$54,$U48,2)</f>
        <v>0</v>
      </c>
      <c r="F48" s="603">
        <f>INDEX(Stammdaten!$C$148:$E$204,$V48,2)</f>
        <v>0</v>
      </c>
      <c r="G48" s="595"/>
      <c r="H48" s="596">
        <f>INDEX(Stammdaten!$C$44:$E$54,U48,3)</f>
        <v>0</v>
      </c>
      <c r="I48" s="597">
        <f>INDEX(Stammdaten!$C$148:$E$204,V48,3)</f>
        <v>0</v>
      </c>
      <c r="J48" s="576">
        <f t="shared" si="10"/>
        <v>0</v>
      </c>
      <c r="K48" s="576">
        <f t="shared" si="9"/>
        <v>0</v>
      </c>
      <c r="L48" s="581">
        <f t="shared" si="11"/>
        <v>0</v>
      </c>
      <c r="M48" s="39"/>
      <c r="N48" s="304"/>
      <c r="O48" s="1"/>
      <c r="P48" s="1"/>
      <c r="Q48" s="1"/>
      <c r="R48" s="1"/>
      <c r="S48" s="241"/>
      <c r="T48" s="241"/>
      <c r="U48" s="241">
        <v>1</v>
      </c>
      <c r="V48" s="241">
        <v>1</v>
      </c>
      <c r="W48" s="241"/>
      <c r="X48" s="241"/>
      <c r="Y48" s="241"/>
      <c r="Z48" s="241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</row>
    <row r="49" spans="1:105" s="2" customFormat="1" ht="15.75" customHeight="1">
      <c r="A49" s="106"/>
      <c r="B49" s="106"/>
      <c r="C49" s="106"/>
      <c r="D49" s="308"/>
      <c r="E49" s="582">
        <f>INDEX(Stammdaten!$C$44:$E$54,$U49,2)</f>
        <v>0</v>
      </c>
      <c r="F49" s="603">
        <f>INDEX(Stammdaten!$C$148:$E$204,$V49,2)</f>
        <v>0</v>
      </c>
      <c r="G49" s="595"/>
      <c r="H49" s="596">
        <f>INDEX(Stammdaten!$C$44:$E$54,U49,3)</f>
        <v>0</v>
      </c>
      <c r="I49" s="597">
        <f>INDEX(Stammdaten!$C$148:$E$204,V49,3)</f>
        <v>0</v>
      </c>
      <c r="J49" s="576">
        <f t="shared" si="10"/>
        <v>0</v>
      </c>
      <c r="K49" s="576">
        <f t="shared" si="9"/>
        <v>0</v>
      </c>
      <c r="L49" s="581">
        <f t="shared" si="11"/>
        <v>0</v>
      </c>
      <c r="M49" s="39"/>
      <c r="N49" s="304"/>
      <c r="O49" s="1"/>
      <c r="P49" s="1"/>
      <c r="Q49" s="1"/>
      <c r="R49" s="1"/>
      <c r="S49" s="241"/>
      <c r="T49" s="241"/>
      <c r="U49" s="241">
        <v>1</v>
      </c>
      <c r="V49" s="241">
        <v>1</v>
      </c>
      <c r="W49" s="241"/>
      <c r="X49" s="241"/>
      <c r="Y49" s="241"/>
      <c r="Z49" s="241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</row>
    <row r="50" spans="1:105" s="2" customFormat="1" ht="15.75" customHeight="1">
      <c r="A50" s="106"/>
      <c r="B50" s="106"/>
      <c r="C50" s="106"/>
      <c r="D50" s="308"/>
      <c r="E50" s="582">
        <f>INDEX(Stammdaten!$C$44:$E$54,$U50,2)</f>
        <v>0</v>
      </c>
      <c r="F50" s="603">
        <f>INDEX(Stammdaten!$C$148:$E$204,$V50,2)</f>
        <v>0</v>
      </c>
      <c r="G50" s="595"/>
      <c r="H50" s="596">
        <f>INDEX(Stammdaten!$C$44:$E$54,U50,3)</f>
        <v>0</v>
      </c>
      <c r="I50" s="597">
        <f>INDEX(Stammdaten!$C$148:$E$204,V50,3)</f>
        <v>0</v>
      </c>
      <c r="J50" s="576">
        <f t="shared" si="10"/>
        <v>0</v>
      </c>
      <c r="K50" s="576">
        <f t="shared" si="9"/>
        <v>0</v>
      </c>
      <c r="L50" s="581">
        <f t="shared" si="11"/>
        <v>0</v>
      </c>
      <c r="M50" s="39"/>
      <c r="N50" s="304"/>
      <c r="O50" s="1"/>
      <c r="P50" s="1"/>
      <c r="Q50" s="1"/>
      <c r="R50" s="1"/>
      <c r="S50" s="241"/>
      <c r="T50" s="241"/>
      <c r="U50" s="241">
        <v>1</v>
      </c>
      <c r="V50" s="241">
        <v>1</v>
      </c>
      <c r="W50" s="241"/>
      <c r="X50" s="241"/>
      <c r="Y50" s="241"/>
      <c r="Z50" s="241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</row>
    <row r="51" spans="1:105" s="2" customFormat="1" ht="15.75" customHeight="1">
      <c r="A51" s="106"/>
      <c r="B51" s="106"/>
      <c r="C51" s="308"/>
      <c r="D51" s="308"/>
      <c r="E51" s="582">
        <f>INDEX(Stammdaten!$C$44:$E$54,$U51,2)</f>
        <v>0</v>
      </c>
      <c r="F51" s="603">
        <f>INDEX(Stammdaten!$C$148:$E$204,$V51,2)</f>
        <v>0</v>
      </c>
      <c r="G51" s="595"/>
      <c r="H51" s="596">
        <f>INDEX(Stammdaten!$C$44:$E$54,U51,3)</f>
        <v>0</v>
      </c>
      <c r="I51" s="597">
        <f>INDEX(Stammdaten!$C$148:$E$204,V51,3)</f>
        <v>0</v>
      </c>
      <c r="J51" s="576">
        <f t="shared" si="10"/>
        <v>0</v>
      </c>
      <c r="K51" s="576">
        <f t="shared" si="9"/>
        <v>0</v>
      </c>
      <c r="L51" s="581">
        <f t="shared" si="11"/>
        <v>0</v>
      </c>
      <c r="M51" s="39"/>
      <c r="N51" s="304"/>
      <c r="O51" s="1"/>
      <c r="P51" s="1"/>
      <c r="Q51" s="1"/>
      <c r="R51" s="1"/>
      <c r="S51" s="241"/>
      <c r="T51" s="241"/>
      <c r="U51" s="241">
        <v>1</v>
      </c>
      <c r="V51" s="241">
        <v>1</v>
      </c>
      <c r="W51" s="241"/>
      <c r="X51" s="241"/>
      <c r="Y51" s="241"/>
      <c r="Z51" s="241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</row>
    <row r="52" spans="1:105" s="2" customFormat="1" ht="15.75" customHeight="1">
      <c r="A52" s="106"/>
      <c r="B52" s="106"/>
      <c r="C52" s="308"/>
      <c r="D52" s="308"/>
      <c r="E52" s="582">
        <f>INDEX(Stammdaten!$C$44:$E$54,$U52,2)</f>
        <v>0</v>
      </c>
      <c r="F52" s="603">
        <f>INDEX(Stammdaten!$C$148:$E$204,$V52,2)</f>
        <v>0</v>
      </c>
      <c r="G52" s="595"/>
      <c r="H52" s="596">
        <f>INDEX(Stammdaten!$C$44:$E$54,U52,3)</f>
        <v>0</v>
      </c>
      <c r="I52" s="597">
        <f>INDEX(Stammdaten!$C$148:$E$204,V52,3)</f>
        <v>0</v>
      </c>
      <c r="J52" s="576">
        <f t="shared" si="10"/>
        <v>0</v>
      </c>
      <c r="K52" s="576">
        <f t="shared" si="9"/>
        <v>0</v>
      </c>
      <c r="L52" s="581">
        <f t="shared" si="11"/>
        <v>0</v>
      </c>
      <c r="M52" s="39"/>
      <c r="N52" s="304"/>
      <c r="O52" s="1"/>
      <c r="P52" s="1"/>
      <c r="Q52" s="1"/>
      <c r="R52" s="1"/>
      <c r="S52" s="241"/>
      <c r="T52" s="241"/>
      <c r="U52" s="241">
        <v>1</v>
      </c>
      <c r="V52" s="241">
        <v>1</v>
      </c>
      <c r="W52" s="241"/>
      <c r="X52" s="241"/>
      <c r="Y52" s="241"/>
      <c r="Z52" s="241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</row>
    <row r="53" spans="1:105" s="2" customFormat="1" ht="15.75" customHeight="1">
      <c r="A53" s="106"/>
      <c r="B53" s="106"/>
      <c r="C53" s="308"/>
      <c r="D53" s="308"/>
      <c r="E53" s="582">
        <f>INDEX(Stammdaten!$C$44:$E$54,$U53,2)</f>
        <v>0</v>
      </c>
      <c r="F53" s="603">
        <f>INDEX(Stammdaten!$C$148:$E$204,$V53,2)</f>
        <v>0</v>
      </c>
      <c r="G53" s="595"/>
      <c r="H53" s="596">
        <f>INDEX(Stammdaten!$C$44:$E$54,U53,3)</f>
        <v>0</v>
      </c>
      <c r="I53" s="597">
        <f>INDEX(Stammdaten!$C$148:$E$204,V53,3)</f>
        <v>0</v>
      </c>
      <c r="J53" s="576">
        <f t="shared" si="10"/>
        <v>0</v>
      </c>
      <c r="K53" s="576">
        <f t="shared" si="9"/>
        <v>0</v>
      </c>
      <c r="L53" s="581">
        <f t="shared" si="11"/>
        <v>0</v>
      </c>
      <c r="M53" s="39"/>
      <c r="N53" s="304"/>
      <c r="O53" s="1"/>
      <c r="P53" s="1"/>
      <c r="Q53" s="1"/>
      <c r="R53" s="1"/>
      <c r="S53" s="241"/>
      <c r="T53" s="241"/>
      <c r="U53" s="241">
        <v>1</v>
      </c>
      <c r="V53" s="241">
        <v>1</v>
      </c>
      <c r="W53" s="241"/>
      <c r="X53" s="241"/>
      <c r="Y53" s="241"/>
      <c r="Z53" s="241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</row>
    <row r="54" spans="1:105" s="2" customFormat="1" ht="15.75" customHeight="1">
      <c r="A54" s="106"/>
      <c r="B54" s="106"/>
      <c r="C54" s="308"/>
      <c r="D54" s="308"/>
      <c r="E54" s="582">
        <f>INDEX(Stammdaten!$C$44:$E$54,$U54,2)</f>
        <v>0</v>
      </c>
      <c r="F54" s="603">
        <f>INDEX(Stammdaten!$C$148:$E$204,$V54,2)</f>
        <v>0</v>
      </c>
      <c r="G54" s="598"/>
      <c r="H54" s="596">
        <f>INDEX(Stammdaten!$C$44:$E$54,U54,3)</f>
        <v>0</v>
      </c>
      <c r="I54" s="597">
        <f>INDEX(Stammdaten!$C$148:$E$204,V54,3)</f>
        <v>0</v>
      </c>
      <c r="J54" s="576">
        <f t="shared" si="10"/>
        <v>0</v>
      </c>
      <c r="K54" s="576">
        <f t="shared" si="9"/>
        <v>0</v>
      </c>
      <c r="L54" s="581">
        <f t="shared" si="11"/>
        <v>0</v>
      </c>
      <c r="M54" s="39"/>
      <c r="N54" s="304"/>
      <c r="O54" s="1"/>
      <c r="P54" s="1"/>
      <c r="Q54" s="1"/>
      <c r="R54" s="1"/>
      <c r="S54" s="241"/>
      <c r="T54" s="241"/>
      <c r="U54" s="241">
        <v>1</v>
      </c>
      <c r="V54" s="241">
        <v>1</v>
      </c>
      <c r="W54" s="241"/>
      <c r="X54" s="241"/>
      <c r="Y54" s="241"/>
      <c r="Z54" s="241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</row>
    <row r="55" spans="1:105" s="2" customFormat="1" ht="15.75" customHeight="1">
      <c r="A55" s="106"/>
      <c r="B55" s="106"/>
      <c r="C55" s="308"/>
      <c r="D55" s="308"/>
      <c r="E55" s="582">
        <f>INDEX(Stammdaten!$C$44:$E$54,$U55,2)</f>
        <v>0</v>
      </c>
      <c r="F55" s="603">
        <f>INDEX(Stammdaten!$C$148:$E$204,$V55,2)</f>
        <v>0</v>
      </c>
      <c r="G55" s="598"/>
      <c r="H55" s="596">
        <f>INDEX(Stammdaten!$C$44:$E$54,U55,3)</f>
        <v>0</v>
      </c>
      <c r="I55" s="597"/>
      <c r="J55" s="576">
        <f t="shared" si="10"/>
        <v>0</v>
      </c>
      <c r="K55" s="576">
        <f t="shared" si="9"/>
        <v>0</v>
      </c>
      <c r="L55" s="581">
        <f t="shared" si="11"/>
        <v>0</v>
      </c>
      <c r="M55" s="39"/>
      <c r="N55" s="304"/>
      <c r="O55" s="1"/>
      <c r="P55" s="1"/>
      <c r="Q55" s="1"/>
      <c r="R55" s="1"/>
      <c r="S55" s="241"/>
      <c r="T55" s="241"/>
      <c r="U55" s="241">
        <v>1</v>
      </c>
      <c r="V55" s="241">
        <v>1</v>
      </c>
      <c r="W55" s="241"/>
      <c r="X55" s="241"/>
      <c r="Y55" s="241"/>
      <c r="Z55" s="241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</row>
    <row r="56" spans="1:105" s="2" customFormat="1" ht="15.75" customHeight="1">
      <c r="A56" s="106"/>
      <c r="B56" s="106"/>
      <c r="C56" s="308"/>
      <c r="D56" s="308"/>
      <c r="E56" s="582">
        <f>INDEX(Stammdaten!$C$44:$E$54,$U56,2)</f>
        <v>0</v>
      </c>
      <c r="F56" s="603">
        <f>INDEX(Stammdaten!$C$148:$E$204,$V56,2)</f>
        <v>0</v>
      </c>
      <c r="G56" s="598"/>
      <c r="H56" s="596">
        <f>INDEX(Stammdaten!$C$44:$E$54,U56,3)</f>
        <v>0</v>
      </c>
      <c r="I56" s="597">
        <f>INDEX(Stammdaten!$C$148:$E$204,V56,3)</f>
        <v>0</v>
      </c>
      <c r="J56" s="576">
        <f t="shared" si="10"/>
        <v>0</v>
      </c>
      <c r="K56" s="576">
        <f t="shared" si="9"/>
        <v>0</v>
      </c>
      <c r="L56" s="581">
        <f t="shared" si="11"/>
        <v>0</v>
      </c>
      <c r="M56" s="39"/>
      <c r="N56" s="304"/>
      <c r="O56" s="1"/>
      <c r="P56" s="1"/>
      <c r="Q56" s="1"/>
      <c r="R56" s="1"/>
      <c r="S56" s="241"/>
      <c r="T56" s="241"/>
      <c r="U56" s="241">
        <v>1</v>
      </c>
      <c r="V56" s="241">
        <v>1</v>
      </c>
      <c r="W56" s="241"/>
      <c r="X56" s="241"/>
      <c r="Y56" s="241"/>
      <c r="Z56" s="241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</row>
    <row r="57" spans="1:105" s="2" customFormat="1" ht="15.75" customHeight="1">
      <c r="A57" s="106"/>
      <c r="B57" s="106"/>
      <c r="C57" s="308"/>
      <c r="D57" s="308"/>
      <c r="E57" s="582">
        <f>INDEX(Stammdaten!$C$44:$E$54,$U57,2)</f>
        <v>0</v>
      </c>
      <c r="F57" s="603">
        <f>INDEX(Stammdaten!$C$148:$E$204,$V57,2)</f>
        <v>0</v>
      </c>
      <c r="G57" s="598"/>
      <c r="H57" s="596">
        <f>INDEX(Stammdaten!$C$44:$E$54,U57,3)</f>
        <v>0</v>
      </c>
      <c r="I57" s="597">
        <f>INDEX(Stammdaten!$C$148:$E$204,V57,3)</f>
        <v>0</v>
      </c>
      <c r="J57" s="576">
        <f t="shared" si="10"/>
        <v>0</v>
      </c>
      <c r="K57" s="576">
        <f t="shared" si="9"/>
        <v>0</v>
      </c>
      <c r="L57" s="581">
        <f t="shared" si="11"/>
        <v>0</v>
      </c>
      <c r="M57" s="39"/>
      <c r="N57" s="304"/>
      <c r="O57" s="1"/>
      <c r="P57" s="1"/>
      <c r="Q57" s="1"/>
      <c r="R57" s="1"/>
      <c r="S57" s="241"/>
      <c r="T57" s="241"/>
      <c r="U57" s="241">
        <v>6</v>
      </c>
      <c r="V57" s="241">
        <v>1</v>
      </c>
      <c r="W57" s="241"/>
      <c r="X57" s="241"/>
      <c r="Y57" s="241"/>
      <c r="Z57" s="241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</row>
    <row r="58" spans="1:105" s="2" customFormat="1" ht="15.75" customHeight="1">
      <c r="A58" s="106"/>
      <c r="B58" s="106"/>
      <c r="C58" s="308"/>
      <c r="D58" s="308"/>
      <c r="E58" s="582">
        <f>INDEX(Stammdaten!$C$44:$E$54,$U58,2)</f>
        <v>0</v>
      </c>
      <c r="F58" s="603">
        <f>INDEX(Stammdaten!$C$148:$E$204,$V58,2)</f>
        <v>0</v>
      </c>
      <c r="G58" s="598"/>
      <c r="H58" s="596">
        <f>INDEX(Stammdaten!$C$44:$E$54,U58,3)</f>
        <v>0</v>
      </c>
      <c r="I58" s="597">
        <f>INDEX(Stammdaten!$C$148:$E$204,V58,3)</f>
        <v>0</v>
      </c>
      <c r="J58" s="576">
        <f t="shared" si="10"/>
        <v>0</v>
      </c>
      <c r="K58" s="576">
        <f t="shared" si="9"/>
        <v>0</v>
      </c>
      <c r="L58" s="581">
        <f t="shared" si="11"/>
        <v>0</v>
      </c>
      <c r="M58" s="39"/>
      <c r="N58" s="304"/>
      <c r="O58" s="1"/>
      <c r="P58" s="1"/>
      <c r="Q58" s="1"/>
      <c r="R58" s="1"/>
      <c r="S58" s="241"/>
      <c r="T58" s="241"/>
      <c r="U58" s="241">
        <v>6</v>
      </c>
      <c r="V58" s="241">
        <v>1</v>
      </c>
      <c r="W58" s="241"/>
      <c r="X58" s="241"/>
      <c r="Y58" s="241"/>
      <c r="Z58" s="241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</row>
    <row r="59" spans="1:105" s="2" customFormat="1" ht="15.75" customHeight="1">
      <c r="A59" s="106"/>
      <c r="B59" s="106"/>
      <c r="C59" s="308"/>
      <c r="D59" s="308"/>
      <c r="E59" s="582">
        <f>INDEX(Stammdaten!$C$44:$E$54,$U59,2)</f>
        <v>0</v>
      </c>
      <c r="F59" s="603">
        <f>INDEX(Stammdaten!$C$148:$E$204,$V59,2)</f>
        <v>0</v>
      </c>
      <c r="G59" s="598"/>
      <c r="H59" s="596">
        <f>INDEX(Stammdaten!$C$44:$E$54,U59,3)</f>
        <v>0</v>
      </c>
      <c r="I59" s="597">
        <f>INDEX(Stammdaten!$C$148:$E$204,V59,3)</f>
        <v>0</v>
      </c>
      <c r="J59" s="576">
        <f t="shared" si="10"/>
        <v>0</v>
      </c>
      <c r="K59" s="576">
        <f t="shared" si="9"/>
        <v>0</v>
      </c>
      <c r="L59" s="581">
        <f t="shared" si="11"/>
        <v>0</v>
      </c>
      <c r="M59" s="39"/>
      <c r="N59" s="304"/>
      <c r="O59" s="1"/>
      <c r="P59" s="1"/>
      <c r="Q59" s="1"/>
      <c r="R59" s="1"/>
      <c r="S59" s="241"/>
      <c r="T59" s="241"/>
      <c r="U59" s="241">
        <v>6</v>
      </c>
      <c r="V59" s="241">
        <v>1</v>
      </c>
      <c r="W59" s="241"/>
      <c r="X59" s="241"/>
      <c r="Y59" s="241"/>
      <c r="Z59" s="241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</row>
    <row r="60" spans="1:105" s="2" customFormat="1" ht="15.75" customHeight="1">
      <c r="A60" s="106"/>
      <c r="B60" s="106"/>
      <c r="C60" s="308"/>
      <c r="D60" s="308"/>
      <c r="E60" s="582">
        <f>INDEX(Stammdaten!$C$44:$E$54,$U60,2)</f>
        <v>0</v>
      </c>
      <c r="F60" s="603">
        <f>INDEX(Stammdaten!$C$148:$E$204,$V60,2)</f>
        <v>0</v>
      </c>
      <c r="G60" s="598"/>
      <c r="H60" s="596">
        <f>INDEX(Stammdaten!$C$44:$E$54,U60,3)</f>
        <v>0</v>
      </c>
      <c r="I60" s="597">
        <f>INDEX(Stammdaten!$C$148:$E$204,V60,3)</f>
        <v>0</v>
      </c>
      <c r="J60" s="576">
        <f t="shared" si="10"/>
        <v>0</v>
      </c>
      <c r="K60" s="576">
        <f t="shared" si="9"/>
        <v>0</v>
      </c>
      <c r="L60" s="581">
        <f t="shared" si="11"/>
        <v>0</v>
      </c>
      <c r="M60" s="39"/>
      <c r="N60" s="304"/>
      <c r="O60" s="1"/>
      <c r="P60" s="1"/>
      <c r="Q60" s="1"/>
      <c r="R60" s="1"/>
      <c r="S60" s="241"/>
      <c r="T60" s="241"/>
      <c r="U60" s="241">
        <v>6</v>
      </c>
      <c r="V60" s="241">
        <v>1</v>
      </c>
      <c r="W60" s="241"/>
      <c r="X60" s="241"/>
      <c r="Y60" s="241"/>
      <c r="Z60" s="241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</row>
    <row r="61" spans="1:105" s="2" customFormat="1" ht="15.75" customHeight="1" thickBot="1">
      <c r="A61" s="320"/>
      <c r="B61" s="106"/>
      <c r="C61" s="179"/>
      <c r="D61" s="106"/>
      <c r="E61" s="583">
        <f>INDEX(Stammdaten!$C$44:$E$54,$U61,2)</f>
        <v>0</v>
      </c>
      <c r="F61" s="604">
        <f>INDEX(Stammdaten!$C$148:$E$204,$V61,2)</f>
        <v>0</v>
      </c>
      <c r="G61" s="599"/>
      <c r="H61" s="600">
        <f>INDEX(Stammdaten!$C$44:$E$54,U61,3)</f>
        <v>0</v>
      </c>
      <c r="I61" s="601">
        <f>INDEX(Stammdaten!$C$148:$E$204,V61,3)</f>
        <v>0</v>
      </c>
      <c r="J61" s="605">
        <f t="shared" si="10"/>
        <v>0</v>
      </c>
      <c r="K61" s="605">
        <f t="shared" si="9"/>
        <v>0</v>
      </c>
      <c r="L61" s="606">
        <f t="shared" si="11"/>
        <v>0</v>
      </c>
      <c r="M61" s="39"/>
      <c r="N61" s="304"/>
      <c r="O61" s="1"/>
      <c r="P61" s="1"/>
      <c r="Q61" s="1"/>
      <c r="R61" s="1"/>
      <c r="S61" s="241"/>
      <c r="T61" s="241"/>
      <c r="U61" s="241">
        <v>6</v>
      </c>
      <c r="V61" s="241">
        <v>1</v>
      </c>
      <c r="W61" s="241"/>
      <c r="X61" s="241"/>
      <c r="Y61" s="241"/>
      <c r="Z61" s="241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</row>
    <row r="62" spans="1:105" s="2" customFormat="1" ht="15.75" customHeight="1" thickBot="1">
      <c r="A62" s="106"/>
      <c r="B62" s="106"/>
      <c r="C62" s="106"/>
      <c r="D62" s="106"/>
      <c r="E62" s="56"/>
      <c r="F62" s="56"/>
      <c r="G62" s="316"/>
      <c r="H62" s="353" t="s">
        <v>59</v>
      </c>
      <c r="I62" s="354"/>
      <c r="J62" s="585">
        <f>SUM(J44:J61)</f>
        <v>0</v>
      </c>
      <c r="K62" s="586">
        <f>SUM(K44:K61)</f>
        <v>0</v>
      </c>
      <c r="L62" s="586">
        <f>SUM(L44:L61)</f>
        <v>0</v>
      </c>
      <c r="M62" s="39"/>
      <c r="N62" s="304"/>
      <c r="O62" s="1"/>
      <c r="P62" s="1"/>
      <c r="Q62" s="1"/>
      <c r="R62" s="1"/>
      <c r="S62" s="241"/>
      <c r="T62" s="241"/>
      <c r="U62" s="241"/>
      <c r="V62" s="241"/>
      <c r="W62" s="241"/>
      <c r="X62" s="241"/>
      <c r="Y62" s="241"/>
      <c r="Z62" s="241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</row>
    <row r="63" spans="1:105" s="2" customFormat="1" ht="10.5" customHeight="1">
      <c r="A63" s="106"/>
      <c r="B63" s="106"/>
      <c r="C63" s="106"/>
      <c r="D63" s="106"/>
      <c r="E63" s="56"/>
      <c r="F63" s="56"/>
      <c r="G63" s="316"/>
      <c r="H63" s="353"/>
      <c r="I63" s="72"/>
      <c r="J63" s="58"/>
      <c r="K63" s="58"/>
      <c r="L63" s="76"/>
      <c r="M63" s="39"/>
      <c r="N63" s="304"/>
      <c r="O63" s="1"/>
      <c r="P63" s="1"/>
      <c r="Q63" s="1"/>
      <c r="R63" s="1"/>
      <c r="S63" s="241"/>
      <c r="T63" s="241"/>
      <c r="U63" s="241"/>
      <c r="V63" s="241"/>
      <c r="W63" s="241"/>
      <c r="X63" s="241"/>
      <c r="Y63" s="241"/>
      <c r="Z63" s="241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</row>
    <row r="64" spans="1:105" s="2" customFormat="1" ht="15.75" customHeight="1">
      <c r="A64" s="355" t="s">
        <v>58</v>
      </c>
      <c r="B64" s="106"/>
      <c r="C64" s="356"/>
      <c r="D64" s="106"/>
      <c r="E64" s="59"/>
      <c r="F64" s="63"/>
      <c r="G64" s="57"/>
      <c r="H64" s="357"/>
      <c r="I64" s="75"/>
      <c r="J64" s="61"/>
      <c r="K64" s="61"/>
      <c r="L64" s="96"/>
      <c r="M64" s="39"/>
      <c r="N64" s="304"/>
      <c r="O64" s="1"/>
      <c r="P64" s="1"/>
      <c r="Q64" s="1"/>
      <c r="R64" s="1"/>
      <c r="S64" s="241"/>
      <c r="T64" s="241"/>
      <c r="U64" s="241"/>
      <c r="V64" s="241"/>
      <c r="W64" s="241"/>
      <c r="X64" s="241"/>
      <c r="Y64" s="241"/>
      <c r="Z64" s="241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</row>
    <row r="65" spans="1:105" s="2" customFormat="1" ht="15.75" customHeight="1">
      <c r="A65" s="106"/>
      <c r="B65" s="106"/>
      <c r="C65" s="308"/>
      <c r="D65" s="308"/>
      <c r="E65" s="578">
        <f>INDEX(Stammdaten!$C$66:$E$77,$U65,2)</f>
        <v>0</v>
      </c>
      <c r="F65" s="579"/>
      <c r="G65" s="775"/>
      <c r="H65" s="607">
        <f>INDEX(Stammdaten!$C$66:$E$77,U65,3)</f>
        <v>0</v>
      </c>
      <c r="I65" s="580"/>
      <c r="J65" s="576">
        <f>H65*E65</f>
        <v>0</v>
      </c>
      <c r="K65" s="576">
        <f>F65*I65</f>
        <v>0</v>
      </c>
      <c r="L65" s="581">
        <f>(J65+K65)*$K$4</f>
        <v>0</v>
      </c>
      <c r="M65" s="39"/>
      <c r="N65" s="304"/>
      <c r="O65" s="1"/>
      <c r="P65" s="1"/>
      <c r="Q65" s="1"/>
      <c r="R65" s="1"/>
      <c r="S65" s="241"/>
      <c r="T65" s="241"/>
      <c r="U65" s="241">
        <v>1</v>
      </c>
      <c r="V65" s="241"/>
      <c r="W65" s="241"/>
      <c r="X65" s="241"/>
      <c r="Y65" s="241"/>
      <c r="Z65" s="241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</row>
    <row r="66" spans="1:105" s="2" customFormat="1" ht="15.75" customHeight="1">
      <c r="A66" s="106"/>
      <c r="B66" s="106"/>
      <c r="C66" s="308"/>
      <c r="D66" s="308"/>
      <c r="E66" s="582">
        <f>INDEX(Stammdaten!$C$66:$E$77,$U66,2)</f>
        <v>0</v>
      </c>
      <c r="F66" s="579"/>
      <c r="G66" s="776"/>
      <c r="H66" s="607">
        <f>INDEX(Stammdaten!$C$66:$E$77,U66,3)</f>
        <v>0</v>
      </c>
      <c r="I66" s="580"/>
      <c r="J66" s="576">
        <f>H66*E66</f>
        <v>0</v>
      </c>
      <c r="K66" s="576">
        <f>F66*I66</f>
        <v>0</v>
      </c>
      <c r="L66" s="581">
        <f>(J66+K66)*$K$4</f>
        <v>0</v>
      </c>
      <c r="M66" s="39"/>
      <c r="N66" s="304"/>
      <c r="O66" s="1"/>
      <c r="P66" s="1"/>
      <c r="Q66" s="1"/>
      <c r="R66" s="1"/>
      <c r="S66" s="241"/>
      <c r="T66" s="241"/>
      <c r="U66" s="241">
        <v>1</v>
      </c>
      <c r="V66" s="241"/>
      <c r="W66" s="241"/>
      <c r="X66" s="241"/>
      <c r="Y66" s="241"/>
      <c r="Z66" s="241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</row>
    <row r="67" spans="1:105" s="2" customFormat="1" ht="15.75" customHeight="1">
      <c r="A67" s="106"/>
      <c r="B67" s="106"/>
      <c r="C67" s="308"/>
      <c r="D67" s="308"/>
      <c r="E67" s="582">
        <f>INDEX(Stammdaten!$C$66:$E$77,$U67,2)</f>
        <v>0</v>
      </c>
      <c r="F67" s="579"/>
      <c r="G67" s="776"/>
      <c r="H67" s="607">
        <f>INDEX(Stammdaten!$C$66:$E$77,U67,3)</f>
        <v>0</v>
      </c>
      <c r="I67" s="580"/>
      <c r="J67" s="576">
        <f>H67*E67</f>
        <v>0</v>
      </c>
      <c r="K67" s="576">
        <f>F67*I67</f>
        <v>0</v>
      </c>
      <c r="L67" s="581">
        <f>(J67+K67)*$K$4</f>
        <v>0</v>
      </c>
      <c r="M67" s="39"/>
      <c r="N67" s="304"/>
      <c r="O67" s="1"/>
      <c r="P67" s="1"/>
      <c r="Q67" s="1"/>
      <c r="R67" s="1"/>
      <c r="S67" s="241"/>
      <c r="T67" s="241"/>
      <c r="U67" s="241">
        <v>1</v>
      </c>
      <c r="V67" s="241"/>
      <c r="W67" s="241"/>
      <c r="X67" s="241"/>
      <c r="Y67" s="241"/>
      <c r="Z67" s="241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</row>
    <row r="68" spans="1:105" s="2" customFormat="1" ht="15.75" customHeight="1" thickBot="1">
      <c r="A68" s="106"/>
      <c r="B68" s="106"/>
      <c r="C68" s="308"/>
      <c r="D68" s="308"/>
      <c r="E68" s="583">
        <f>INDEX(Stammdaten!$C$66:$E$77,$U68,2)</f>
        <v>0</v>
      </c>
      <c r="F68" s="579"/>
      <c r="G68" s="777"/>
      <c r="H68" s="608">
        <f>INDEX(Stammdaten!$C$66:$E$77,U68,3)</f>
        <v>0</v>
      </c>
      <c r="I68" s="580"/>
      <c r="J68" s="576">
        <f>H68*E68</f>
        <v>0</v>
      </c>
      <c r="K68" s="584"/>
      <c r="L68" s="581">
        <f>(J68+K68)*$K$4</f>
        <v>0</v>
      </c>
      <c r="M68" s="39"/>
      <c r="N68" s="304"/>
      <c r="O68" s="1"/>
      <c r="P68" s="1"/>
      <c r="Q68" s="1"/>
      <c r="R68" s="1"/>
      <c r="S68" s="241"/>
      <c r="T68" s="241"/>
      <c r="U68" s="241">
        <v>1</v>
      </c>
      <c r="V68" s="241"/>
      <c r="W68" s="241"/>
      <c r="X68" s="241"/>
      <c r="Y68" s="241"/>
      <c r="Z68" s="241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</row>
    <row r="69" spans="1:105" s="2" customFormat="1" ht="15.75" customHeight="1" thickBot="1">
      <c r="A69" s="106"/>
      <c r="B69" s="106"/>
      <c r="C69" s="308"/>
      <c r="D69" s="308"/>
      <c r="E69" s="68"/>
      <c r="F69" s="68"/>
      <c r="G69" s="316"/>
      <c r="H69" s="358" t="s">
        <v>60</v>
      </c>
      <c r="I69" s="359"/>
      <c r="J69" s="585">
        <f>SUM(J65:J68)</f>
        <v>0</v>
      </c>
      <c r="K69" s="586">
        <f>SUM(K65:K68)</f>
        <v>0</v>
      </c>
      <c r="L69" s="586">
        <f>SUM(L65:L68)</f>
        <v>0</v>
      </c>
      <c r="M69" s="50"/>
      <c r="N69" s="304"/>
      <c r="O69" s="1"/>
      <c r="P69" s="1"/>
      <c r="Q69" s="1"/>
      <c r="R69" s="1"/>
      <c r="S69" s="241"/>
      <c r="T69" s="241"/>
      <c r="U69" s="241"/>
      <c r="V69" s="241"/>
      <c r="W69" s="241"/>
      <c r="X69" s="241"/>
      <c r="Y69" s="241"/>
      <c r="Z69" s="241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</row>
    <row r="70" spans="1:105" s="2" customFormat="1" ht="15.75" customHeight="1">
      <c r="A70" s="106"/>
      <c r="B70" s="106"/>
      <c r="C70" s="106"/>
      <c r="D70" s="106"/>
      <c r="E70" s="360"/>
      <c r="F70" s="361" t="s">
        <v>4</v>
      </c>
      <c r="G70" s="362"/>
      <c r="H70" s="363"/>
      <c r="I70" s="364"/>
      <c r="J70" s="587"/>
      <c r="K70" s="587"/>
      <c r="L70" s="588"/>
      <c r="M70" s="51"/>
      <c r="N70" s="365"/>
      <c r="O70" s="103"/>
      <c r="P70" s="103"/>
      <c r="Q70" s="103"/>
      <c r="R70" s="103"/>
      <c r="S70" s="197"/>
      <c r="T70" s="197"/>
      <c r="U70" s="241"/>
      <c r="V70" s="241"/>
      <c r="W70" s="241"/>
      <c r="X70" s="241"/>
      <c r="Y70" s="241"/>
      <c r="Z70" s="241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</row>
    <row r="71" spans="1:105" s="2" customFormat="1" ht="15.75" customHeight="1">
      <c r="A71" s="366"/>
      <c r="B71" s="179"/>
      <c r="C71" s="183" t="s">
        <v>165</v>
      </c>
      <c r="D71" s="184">
        <f>INDEX(Stammdaten!$C$225:$D$326,$U$4,1)</f>
        <v>0</v>
      </c>
      <c r="E71" s="368"/>
      <c r="F71" s="369" t="s">
        <v>139</v>
      </c>
      <c r="G71" s="369" t="s">
        <v>170</v>
      </c>
      <c r="H71" s="370" t="s">
        <v>171</v>
      </c>
      <c r="I71" s="370" t="s">
        <v>46</v>
      </c>
      <c r="J71" s="589" t="s">
        <v>49</v>
      </c>
      <c r="K71" s="590"/>
      <c r="L71" s="591" t="s">
        <v>50</v>
      </c>
      <c r="M71" s="52"/>
      <c r="N71" s="365"/>
      <c r="O71" s="103"/>
      <c r="P71" s="103"/>
      <c r="Q71" s="103"/>
      <c r="R71" s="103"/>
      <c r="S71" s="197"/>
      <c r="T71" s="197"/>
      <c r="U71" s="241"/>
      <c r="V71" s="241"/>
      <c r="W71" s="241"/>
      <c r="X71" s="241"/>
      <c r="Y71" s="241"/>
      <c r="Z71" s="241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</row>
    <row r="72" spans="1:105" s="2" customFormat="1" ht="15.75" customHeight="1">
      <c r="A72" s="366"/>
      <c r="B72" s="106"/>
      <c r="C72" s="182" t="s">
        <v>40</v>
      </c>
      <c r="D72" s="109">
        <f>INDEX(Stammdaten!$C$208:$D$222,$W$1,1)</f>
        <v>0</v>
      </c>
      <c r="E72" s="371"/>
      <c r="F72" s="644"/>
      <c r="G72" s="645"/>
      <c r="H72" s="646"/>
      <c r="I72" s="647"/>
      <c r="J72" s="560">
        <f>F72*I72</f>
        <v>0</v>
      </c>
      <c r="K72" s="561"/>
      <c r="L72" s="562">
        <f>K4*J72</f>
        <v>0</v>
      </c>
      <c r="M72" s="52"/>
      <c r="N72" s="365"/>
      <c r="O72" s="103"/>
      <c r="P72" s="103"/>
      <c r="Q72" s="103"/>
      <c r="R72" s="103"/>
      <c r="S72" s="197"/>
      <c r="T72" s="197"/>
      <c r="U72" s="241"/>
      <c r="V72" s="241"/>
      <c r="W72" s="241"/>
      <c r="X72" s="241"/>
      <c r="Y72" s="241"/>
      <c r="Z72" s="241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</row>
    <row r="73" spans="1:105" s="2" customFormat="1" ht="15.75" customHeight="1">
      <c r="A73" s="366"/>
      <c r="B73" s="106"/>
      <c r="C73" s="92" t="s">
        <v>41</v>
      </c>
      <c r="D73" s="93"/>
      <c r="E73" s="372"/>
      <c r="F73" s="373"/>
      <c r="G73" s="374"/>
      <c r="H73" s="375"/>
      <c r="I73" s="376"/>
      <c r="J73" s="563"/>
      <c r="K73" s="564"/>
      <c r="L73" s="565">
        <f>L5*J73</f>
        <v>0</v>
      </c>
      <c r="M73" s="52"/>
      <c r="N73" s="365"/>
      <c r="O73" s="103"/>
      <c r="P73" s="103"/>
      <c r="Q73" s="103"/>
      <c r="R73" s="103"/>
      <c r="S73" s="197"/>
      <c r="T73" s="197"/>
      <c r="U73" s="241"/>
      <c r="V73" s="241"/>
      <c r="W73" s="241"/>
      <c r="X73" s="241"/>
      <c r="Y73" s="241"/>
      <c r="Z73" s="241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</row>
    <row r="74" spans="1:105" s="2" customFormat="1" ht="15.75" customHeight="1">
      <c r="A74" s="366"/>
      <c r="B74" s="106"/>
      <c r="C74" s="92" t="s">
        <v>42</v>
      </c>
      <c r="D74" s="94"/>
      <c r="E74" s="377"/>
      <c r="F74" s="373"/>
      <c r="G74" s="374"/>
      <c r="H74" s="378"/>
      <c r="I74" s="376"/>
      <c r="J74" s="563"/>
      <c r="K74" s="566"/>
      <c r="L74" s="567">
        <f>J74*K4</f>
        <v>0</v>
      </c>
      <c r="M74" s="52"/>
      <c r="N74" s="365"/>
      <c r="O74" s="103"/>
      <c r="P74" s="103"/>
      <c r="Q74" s="103"/>
      <c r="R74" s="103"/>
      <c r="S74" s="197"/>
      <c r="T74" s="197"/>
      <c r="U74" s="241"/>
      <c r="V74" s="241"/>
      <c r="W74" s="241"/>
      <c r="X74" s="241"/>
      <c r="Y74" s="241"/>
      <c r="Z74" s="241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</row>
    <row r="75" spans="1:105" s="2" customFormat="1" ht="15.75" customHeight="1">
      <c r="A75" s="366"/>
      <c r="B75" s="106"/>
      <c r="C75" s="92" t="s">
        <v>43</v>
      </c>
      <c r="D75" s="94"/>
      <c r="E75" s="377"/>
      <c r="F75" s="373"/>
      <c r="G75" s="374"/>
      <c r="H75" s="375"/>
      <c r="I75" s="376"/>
      <c r="J75" s="563"/>
      <c r="K75" s="566"/>
      <c r="L75" s="567">
        <f>J75*K4</f>
        <v>0</v>
      </c>
      <c r="M75" s="52"/>
      <c r="N75" s="365"/>
      <c r="O75" s="103"/>
      <c r="P75" s="103"/>
      <c r="Q75" s="103"/>
      <c r="R75" s="103"/>
      <c r="S75" s="197"/>
      <c r="T75" s="197"/>
      <c r="U75" s="241"/>
      <c r="V75" s="241"/>
      <c r="W75" s="241"/>
      <c r="X75" s="241"/>
      <c r="Y75" s="241"/>
      <c r="Z75" s="241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</row>
    <row r="76" spans="1:105" s="2" customFormat="1" ht="15.75" customHeight="1">
      <c r="A76" s="366"/>
      <c r="B76" s="106"/>
      <c r="C76" s="92" t="s">
        <v>39</v>
      </c>
      <c r="D76" s="94"/>
      <c r="E76" s="377"/>
      <c r="F76" s="373"/>
      <c r="G76" s="374"/>
      <c r="H76" s="375"/>
      <c r="I76" s="376"/>
      <c r="J76" s="563"/>
      <c r="K76" s="566"/>
      <c r="L76" s="567">
        <f>J76*K4</f>
        <v>0</v>
      </c>
      <c r="M76" s="52"/>
      <c r="N76" s="304"/>
      <c r="O76" s="1"/>
      <c r="P76" s="1"/>
      <c r="Q76" s="1"/>
      <c r="R76" s="1"/>
      <c r="S76" s="1"/>
      <c r="T76" s="1"/>
      <c r="U76" s="241"/>
      <c r="V76" s="241"/>
      <c r="W76" s="241"/>
      <c r="X76" s="241"/>
      <c r="Y76" s="241"/>
      <c r="Z76" s="241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</row>
    <row r="77" spans="1:105" s="2" customFormat="1" ht="15.75" customHeight="1">
      <c r="A77" s="366"/>
      <c r="B77" s="179"/>
      <c r="C77" s="92" t="s">
        <v>44</v>
      </c>
      <c r="D77" s="94"/>
      <c r="E77" s="377"/>
      <c r="F77" s="374"/>
      <c r="G77" s="379"/>
      <c r="H77" s="380"/>
      <c r="I77" s="381"/>
      <c r="J77" s="568">
        <f>SUM(J72:J76)</f>
        <v>0</v>
      </c>
      <c r="K77" s="569"/>
      <c r="L77" s="562">
        <f>J77*K4</f>
        <v>0</v>
      </c>
      <c r="M77" s="52"/>
      <c r="N77" s="304"/>
      <c r="O77" s="1"/>
      <c r="P77" s="1"/>
      <c r="Q77" s="1"/>
      <c r="R77" s="1"/>
      <c r="S77" s="1"/>
      <c r="T77" s="1"/>
      <c r="U77" s="241"/>
      <c r="V77" s="241"/>
      <c r="W77" s="241"/>
      <c r="X77" s="241"/>
      <c r="Y77" s="241"/>
      <c r="Z77" s="241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</row>
    <row r="78" spans="1:105" s="2" customFormat="1" ht="15.75" customHeight="1" thickBot="1">
      <c r="A78" s="366"/>
      <c r="B78" s="179"/>
      <c r="C78" s="92" t="s">
        <v>51</v>
      </c>
      <c r="D78" s="94"/>
      <c r="E78" s="377"/>
      <c r="F78" s="374"/>
      <c r="G78" s="379"/>
      <c r="H78" s="380"/>
      <c r="I78" s="381"/>
      <c r="J78" s="570">
        <f>J69+K69+J62+K62+J41+K41+J35+K35+J26+K26+J17+K17</f>
        <v>0</v>
      </c>
      <c r="K78" s="571"/>
      <c r="L78" s="572">
        <f>J78*K4</f>
        <v>0</v>
      </c>
      <c r="M78" s="52"/>
      <c r="N78" s="304"/>
      <c r="O78" s="1"/>
      <c r="P78" s="1"/>
      <c r="Q78" s="1"/>
      <c r="R78" s="1"/>
      <c r="S78" s="1"/>
      <c r="T78" s="1"/>
      <c r="U78" s="241"/>
      <c r="V78" s="241"/>
      <c r="W78" s="241"/>
      <c r="X78" s="241"/>
      <c r="Y78" s="241"/>
      <c r="Z78" s="241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</row>
    <row r="79" spans="1:105" s="2" customFormat="1" ht="15.75" customHeight="1">
      <c r="A79" s="366"/>
      <c r="B79" s="179"/>
      <c r="C79" s="92" t="s">
        <v>52</v>
      </c>
      <c r="D79" s="94"/>
      <c r="E79" s="377"/>
      <c r="F79" s="374"/>
      <c r="G79" s="379"/>
      <c r="H79" s="380"/>
      <c r="I79" s="381"/>
      <c r="J79" s="573"/>
      <c r="K79" s="574"/>
      <c r="L79" s="783">
        <f>J79*K4</f>
        <v>0</v>
      </c>
      <c r="M79" s="111"/>
      <c r="N79" s="365"/>
      <c r="O79" s="103"/>
      <c r="P79" s="103"/>
      <c r="Q79" s="103"/>
      <c r="R79" s="103"/>
      <c r="S79" s="103"/>
      <c r="T79" s="103"/>
      <c r="U79" s="241"/>
      <c r="V79" s="241"/>
      <c r="W79" s="241"/>
      <c r="X79" s="241"/>
      <c r="Y79" s="241"/>
      <c r="Z79" s="241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</row>
    <row r="80" spans="1:105" s="2" customFormat="1" ht="15.75" customHeight="1">
      <c r="A80" s="366"/>
      <c r="B80" s="179"/>
      <c r="C80" s="92" t="s">
        <v>53</v>
      </c>
      <c r="D80" s="94"/>
      <c r="E80" s="377"/>
      <c r="F80" s="374"/>
      <c r="G80" s="379"/>
      <c r="H80" s="380"/>
      <c r="I80" s="381"/>
      <c r="J80" s="573"/>
      <c r="K80" s="574"/>
      <c r="L80" s="783"/>
      <c r="M80" s="112"/>
      <c r="N80" s="365"/>
      <c r="O80" s="103"/>
      <c r="P80" s="103"/>
      <c r="Q80" s="103"/>
      <c r="R80" s="103"/>
      <c r="S80" s="197"/>
      <c r="T80" s="197"/>
      <c r="U80" s="241"/>
      <c r="V80" s="241"/>
      <c r="W80" s="241"/>
      <c r="X80" s="241"/>
      <c r="Y80" s="241"/>
      <c r="Z80" s="241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</row>
    <row r="81" spans="1:105" s="2" customFormat="1" ht="15.75" customHeight="1" thickBot="1">
      <c r="A81" s="366"/>
      <c r="B81" s="179"/>
      <c r="C81" s="81" t="s">
        <v>45</v>
      </c>
      <c r="D81" s="82"/>
      <c r="E81" s="382"/>
      <c r="F81" s="383"/>
      <c r="G81" s="384"/>
      <c r="H81" s="385"/>
      <c r="I81" s="53"/>
      <c r="J81" s="575">
        <f>SUM(J78:J80)</f>
        <v>0</v>
      </c>
      <c r="K81" s="576"/>
      <c r="L81" s="577">
        <f>J81*K4</f>
        <v>0</v>
      </c>
      <c r="M81" s="112"/>
      <c r="N81" s="386"/>
      <c r="O81" s="387"/>
      <c r="P81" s="387"/>
      <c r="Q81" s="387"/>
      <c r="R81" s="388"/>
      <c r="S81" s="197"/>
      <c r="T81" s="197"/>
      <c r="U81" s="241"/>
      <c r="V81" s="241"/>
      <c r="W81" s="241"/>
      <c r="X81" s="241"/>
      <c r="Y81" s="241"/>
      <c r="Z81" s="241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</row>
    <row r="82" spans="1:105" s="2" customFormat="1" ht="15.75" customHeight="1" thickBot="1">
      <c r="A82" s="366"/>
      <c r="B82" s="179"/>
      <c r="C82" s="92" t="s">
        <v>56</v>
      </c>
      <c r="D82" s="94"/>
      <c r="E82" s="389"/>
      <c r="F82" s="374"/>
      <c r="G82" s="367">
        <f>D71</f>
        <v>0</v>
      </c>
      <c r="H82" s="390"/>
      <c r="I82" s="640" t="s">
        <v>91</v>
      </c>
      <c r="J82" s="641">
        <f>J77-J81</f>
        <v>0</v>
      </c>
      <c r="K82" s="642" t="s">
        <v>168</v>
      </c>
      <c r="L82" s="643">
        <f>L77-L81</f>
        <v>0</v>
      </c>
      <c r="M82" s="260"/>
      <c r="N82" s="391"/>
      <c r="O82" s="388"/>
      <c r="P82" s="388"/>
      <c r="Q82" s="388"/>
      <c r="R82" s="388"/>
      <c r="S82" s="197"/>
      <c r="T82" s="197"/>
      <c r="U82" s="241"/>
      <c r="V82" s="241"/>
      <c r="W82" s="241"/>
      <c r="X82" s="241"/>
      <c r="Y82" s="241"/>
      <c r="Z82" s="241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</row>
    <row r="83" spans="1:105" s="2" customFormat="1" ht="12.75" customHeight="1" thickBot="1">
      <c r="A83" s="392"/>
      <c r="B83" s="392"/>
      <c r="C83" s="77"/>
      <c r="D83" s="80"/>
      <c r="E83" s="392"/>
      <c r="F83" s="393"/>
      <c r="G83" s="393"/>
      <c r="H83" s="394"/>
      <c r="I83" s="83"/>
      <c r="J83" s="62"/>
      <c r="K83" s="62"/>
      <c r="L83" s="62"/>
      <c r="M83" s="260"/>
      <c r="N83" s="395">
        <v>0</v>
      </c>
      <c r="O83" s="396" t="s">
        <v>133</v>
      </c>
      <c r="P83" s="396" t="s">
        <v>12</v>
      </c>
      <c r="Q83" s="396" t="s">
        <v>93</v>
      </c>
      <c r="R83" s="396"/>
      <c r="S83" s="397"/>
      <c r="T83" s="241"/>
      <c r="U83" s="241"/>
      <c r="V83" s="241"/>
      <c r="W83" s="241"/>
      <c r="X83" s="241"/>
      <c r="Y83" s="241"/>
      <c r="Z83" s="241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</row>
    <row r="84" spans="1:105" s="2" customFormat="1" ht="13.5" customHeight="1" thickBot="1">
      <c r="A84" s="392"/>
      <c r="B84" s="392"/>
      <c r="C84" s="143" t="s">
        <v>74</v>
      </c>
      <c r="D84" s="142"/>
      <c r="E84" s="398" t="s">
        <v>191</v>
      </c>
      <c r="F84" s="399"/>
      <c r="G84" s="399"/>
      <c r="H84" s="399"/>
      <c r="I84" s="144"/>
      <c r="J84" s="145"/>
      <c r="K84" s="146"/>
      <c r="L84" s="147"/>
      <c r="M84" s="260"/>
      <c r="N84" s="391" t="s">
        <v>130</v>
      </c>
      <c r="O84" s="400">
        <f>VLOOKUP(W1,Stammdaten!B208:U222,9)</f>
        <v>0</v>
      </c>
      <c r="P84" s="400">
        <f>VLOOKUP(W1,Stammdaten!B208:U222,13)</f>
        <v>0</v>
      </c>
      <c r="Q84" s="400">
        <f>VLOOKUP(W1,Stammdaten!B208:U222,17)</f>
        <v>0</v>
      </c>
      <c r="R84" s="388"/>
      <c r="S84" s="401"/>
      <c r="T84" s="197"/>
      <c r="U84" s="241"/>
      <c r="V84" s="241"/>
      <c r="W84" s="241"/>
      <c r="X84" s="241"/>
      <c r="Y84" s="241"/>
      <c r="Z84" s="241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</row>
    <row r="85" spans="1:105" s="2" customFormat="1" ht="13.5" customHeight="1">
      <c r="A85" s="105"/>
      <c r="B85" s="392"/>
      <c r="C85" s="88" t="s">
        <v>94</v>
      </c>
      <c r="D85" s="778">
        <f>J17</f>
        <v>0</v>
      </c>
      <c r="E85" s="402" t="s">
        <v>10</v>
      </c>
      <c r="F85" s="403" t="s">
        <v>11</v>
      </c>
      <c r="G85" s="403" t="s">
        <v>12</v>
      </c>
      <c r="H85" s="403" t="s">
        <v>93</v>
      </c>
      <c r="I85" s="69" t="s">
        <v>96</v>
      </c>
      <c r="J85" s="79"/>
      <c r="K85" s="70"/>
      <c r="L85" s="148"/>
      <c r="M85" s="260"/>
      <c r="N85" s="391" t="s">
        <v>129</v>
      </c>
      <c r="O85" s="400">
        <f>VLOOKUP(W1,Stammdaten!B208:U222,10)</f>
        <v>0</v>
      </c>
      <c r="P85" s="400">
        <f>VLOOKUP(W1,Stammdaten!B208:U222,14)</f>
        <v>0</v>
      </c>
      <c r="Q85" s="400">
        <f>VLOOKUP(W1,Stammdaten!B208:U222,18)</f>
        <v>0</v>
      </c>
      <c r="R85" s="388"/>
      <c r="S85" s="401"/>
      <c r="T85" s="197"/>
      <c r="U85" s="241"/>
      <c r="V85" s="241"/>
      <c r="W85" s="241"/>
      <c r="X85" s="241"/>
      <c r="Y85" s="241"/>
      <c r="Z85" s="241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</row>
    <row r="86" spans="1:105" s="2" customFormat="1" ht="12.75">
      <c r="A86" s="392"/>
      <c r="B86" s="392"/>
      <c r="C86" s="89" t="s">
        <v>73</v>
      </c>
      <c r="D86" s="779">
        <f>J26+K26</f>
        <v>0</v>
      </c>
      <c r="E86" s="405">
        <f>N37</f>
        <v>0</v>
      </c>
      <c r="F86" s="406">
        <f>O37</f>
        <v>0</v>
      </c>
      <c r="G86" s="406">
        <f>P37</f>
        <v>0</v>
      </c>
      <c r="H86" s="406">
        <f>Q37</f>
        <v>0</v>
      </c>
      <c r="I86" s="84">
        <f>R37</f>
        <v>0</v>
      </c>
      <c r="J86" s="78" t="s">
        <v>79</v>
      </c>
      <c r="K86" s="71"/>
      <c r="L86" s="148"/>
      <c r="M86" s="260"/>
      <c r="N86" s="391" t="s">
        <v>128</v>
      </c>
      <c r="O86" s="400">
        <f>VLOOKUP(W1,Stammdaten!B208:U222,11)</f>
        <v>0</v>
      </c>
      <c r="P86" s="400">
        <f>VLOOKUP(W1,Stammdaten!B208:U222,15)</f>
        <v>0</v>
      </c>
      <c r="Q86" s="400">
        <f>VLOOKUP(W1,Stammdaten!B208:U222,19)</f>
        <v>0</v>
      </c>
      <c r="R86" s="388"/>
      <c r="S86" s="401"/>
      <c r="T86" s="197"/>
      <c r="U86" s="241"/>
      <c r="V86" s="241"/>
      <c r="W86" s="241"/>
      <c r="X86" s="241"/>
      <c r="Y86" s="241"/>
      <c r="Z86" s="241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</row>
    <row r="87" spans="1:105" s="2" customFormat="1" ht="12.75">
      <c r="A87" s="392"/>
      <c r="B87" s="392"/>
      <c r="C87" s="90" t="s">
        <v>97</v>
      </c>
      <c r="D87" s="780">
        <f>J35+K35</f>
        <v>0</v>
      </c>
      <c r="E87" s="407">
        <f>VLOOKUP(W1,Stammdaten!B208:U222,4)*I3+O86</f>
        <v>0</v>
      </c>
      <c r="F87" s="408">
        <f>VLOOKUP(W1,Stammdaten!B208:U222,5)*I3+O86</f>
        <v>0</v>
      </c>
      <c r="G87" s="408">
        <f>VLOOKUP(W1,Stammdaten!B208:U222,6)*I3+O86</f>
        <v>0</v>
      </c>
      <c r="H87" s="408">
        <f>VLOOKUP(W1,Stammdaten!B208:U222,7)*I3+O86</f>
        <v>0</v>
      </c>
      <c r="I87" s="85">
        <f>VLOOKUP(W1,Stammdaten!B207:I222,8)*I3</f>
        <v>0</v>
      </c>
      <c r="J87" s="87" t="s">
        <v>78</v>
      </c>
      <c r="K87" s="69"/>
      <c r="L87" s="149"/>
      <c r="M87" s="260"/>
      <c r="N87" s="391" t="s">
        <v>131</v>
      </c>
      <c r="O87" s="400">
        <f>VLOOKUP(W1,Stammdaten!B208:U222,12)</f>
        <v>0</v>
      </c>
      <c r="P87" s="400">
        <f>VLOOKUP(W1,Stammdaten!B208:U222,16)</f>
        <v>0</v>
      </c>
      <c r="Q87" s="400">
        <f>VLOOKUP(W1,Stammdaten!B208:U222,20)</f>
        <v>0</v>
      </c>
      <c r="R87" s="388"/>
      <c r="S87" s="401"/>
      <c r="T87" s="197"/>
      <c r="U87" s="241"/>
      <c r="V87" s="241"/>
      <c r="W87" s="241"/>
      <c r="X87" s="241"/>
      <c r="Y87" s="241"/>
      <c r="Z87" s="241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</row>
    <row r="88" spans="1:105" s="2" customFormat="1" ht="15.75" customHeight="1">
      <c r="A88" s="392"/>
      <c r="B88" s="392"/>
      <c r="C88" s="90" t="s">
        <v>9</v>
      </c>
      <c r="D88" s="780">
        <f>J41+K41</f>
        <v>0</v>
      </c>
      <c r="E88" s="410"/>
      <c r="F88" s="411" t="str">
        <f>INDEX(Stammdaten!$D$329:$D$332,U88,1)</f>
        <v>C</v>
      </c>
      <c r="G88" s="411" t="str">
        <f>INDEX(Stammdaten!$D$329:$D$332,U89,1)</f>
        <v>C</v>
      </c>
      <c r="H88" s="411" t="str">
        <f>INDEX(Stammdaten!$D$329:$D$332,U90,1)</f>
        <v>C</v>
      </c>
      <c r="I88" s="412">
        <v>5</v>
      </c>
      <c r="J88" s="409" t="s">
        <v>137</v>
      </c>
      <c r="K88" s="413"/>
      <c r="L88" s="414" t="s">
        <v>135</v>
      </c>
      <c r="M88" s="260"/>
      <c r="N88" s="391"/>
      <c r="O88" s="388"/>
      <c r="P88" s="388"/>
      <c r="Q88" s="388"/>
      <c r="R88" s="388"/>
      <c r="S88" s="401"/>
      <c r="T88" s="197"/>
      <c r="U88" s="241">
        <v>3</v>
      </c>
      <c r="V88" s="241"/>
      <c r="W88" s="241"/>
      <c r="X88" s="241"/>
      <c r="Y88" s="241"/>
      <c r="Z88" s="241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</row>
    <row r="89" spans="1:105" s="2" customFormat="1" ht="12.75">
      <c r="A89" s="392"/>
      <c r="B89" s="392"/>
      <c r="C89" s="91" t="s">
        <v>77</v>
      </c>
      <c r="D89" s="779">
        <f>J62+K62</f>
        <v>0</v>
      </c>
      <c r="E89" s="415"/>
      <c r="F89" s="416">
        <f>VLOOKUP(F88,N83:Q87,2)</f>
        <v>0</v>
      </c>
      <c r="G89" s="416">
        <f>VLOOKUP(G88,N83:Q87,3)</f>
        <v>0</v>
      </c>
      <c r="H89" s="416">
        <f>VLOOKUP(H88,N83:Q87,4)</f>
        <v>0</v>
      </c>
      <c r="I89" s="417" t="s">
        <v>138</v>
      </c>
      <c r="J89" s="409" t="s">
        <v>134</v>
      </c>
      <c r="K89" s="403"/>
      <c r="L89" s="418"/>
      <c r="M89" s="419"/>
      <c r="N89" s="420"/>
      <c r="O89" s="421"/>
      <c r="P89" s="421"/>
      <c r="Q89" s="421"/>
      <c r="R89" s="421"/>
      <c r="S89" s="401"/>
      <c r="T89" s="197"/>
      <c r="U89" s="241">
        <v>3</v>
      </c>
      <c r="V89" s="241"/>
      <c r="W89" s="241"/>
      <c r="X89" s="241"/>
      <c r="Y89" s="241"/>
      <c r="Z89" s="241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5"/>
      <c r="DA89" s="305"/>
    </row>
    <row r="90" spans="1:105" s="2" customFormat="1" ht="12.75">
      <c r="A90" s="392"/>
      <c r="B90" s="392"/>
      <c r="C90" s="100" t="s">
        <v>4</v>
      </c>
      <c r="D90" s="781">
        <f>J69+K69</f>
        <v>0</v>
      </c>
      <c r="E90" s="422">
        <f>SUM(E87:E89)</f>
        <v>0</v>
      </c>
      <c r="F90" s="423">
        <f>SUM(F87:F89)</f>
        <v>0</v>
      </c>
      <c r="G90" s="423">
        <f>SUM(G87:G89)</f>
        <v>0</v>
      </c>
      <c r="H90" s="423">
        <f>SUM(H87:H89)</f>
        <v>0</v>
      </c>
      <c r="I90" s="424">
        <f>I87</f>
        <v>0</v>
      </c>
      <c r="J90" s="409" t="s">
        <v>167</v>
      </c>
      <c r="K90" s="403"/>
      <c r="L90" s="418"/>
      <c r="M90" s="425"/>
      <c r="N90" s="426"/>
      <c r="O90" s="396"/>
      <c r="P90" s="396"/>
      <c r="Q90" s="396"/>
      <c r="R90" s="396"/>
      <c r="S90" s="397"/>
      <c r="T90" s="241"/>
      <c r="U90" s="241">
        <v>3</v>
      </c>
      <c r="V90" s="241"/>
      <c r="W90" s="241"/>
      <c r="X90" s="241"/>
      <c r="Y90" s="241"/>
      <c r="Z90" s="241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</row>
    <row r="91" spans="1:105" s="2" customFormat="1" ht="13.5" thickBot="1">
      <c r="A91" s="392"/>
      <c r="B91" s="392"/>
      <c r="C91" s="100" t="str">
        <f>C79</f>
        <v>Pacht</v>
      </c>
      <c r="D91" s="781">
        <f>J79</f>
        <v>0</v>
      </c>
      <c r="E91" s="427">
        <f>E86-E87</f>
        <v>0</v>
      </c>
      <c r="F91" s="428">
        <f>F86-F90</f>
        <v>0</v>
      </c>
      <c r="G91" s="428">
        <f>G86-G90</f>
        <v>0</v>
      </c>
      <c r="H91" s="428">
        <f>H86-H90</f>
        <v>0</v>
      </c>
      <c r="I91" s="428">
        <f>I86-I87</f>
        <v>0</v>
      </c>
      <c r="J91" s="409" t="s">
        <v>132</v>
      </c>
      <c r="K91" s="403"/>
      <c r="L91" s="404"/>
      <c r="M91" s="429"/>
      <c r="N91" s="304"/>
      <c r="O91" s="1"/>
      <c r="P91" s="1"/>
      <c r="Q91" s="1"/>
      <c r="R91" s="1"/>
      <c r="S91" s="241"/>
      <c r="T91" s="241"/>
      <c r="U91" s="241"/>
      <c r="V91" s="241"/>
      <c r="W91" s="241"/>
      <c r="X91" s="241"/>
      <c r="Y91" s="241"/>
      <c r="Z91" s="241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</row>
    <row r="92" spans="1:105" s="2" customFormat="1" ht="13.5" thickBot="1">
      <c r="A92" s="430"/>
      <c r="B92" s="430"/>
      <c r="C92" s="150" t="s">
        <v>145</v>
      </c>
      <c r="D92" s="782">
        <f>SUM(D85:D91)</f>
        <v>0</v>
      </c>
      <c r="E92" s="431"/>
      <c r="F92" s="432"/>
      <c r="G92" s="432"/>
      <c r="H92" s="433"/>
      <c r="I92" s="434"/>
      <c r="J92" s="432"/>
      <c r="K92" s="432"/>
      <c r="L92" s="435"/>
      <c r="M92" s="436"/>
      <c r="N92" s="304"/>
      <c r="O92" s="1"/>
      <c r="P92" s="1"/>
      <c r="Q92" s="1"/>
      <c r="R92" s="1"/>
      <c r="S92" s="241"/>
      <c r="T92" s="241"/>
      <c r="U92" s="241"/>
      <c r="V92" s="241"/>
      <c r="W92" s="241"/>
      <c r="X92" s="241"/>
      <c r="Y92" s="241"/>
      <c r="Z92" s="241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</row>
    <row r="93" spans="1:105" s="2" customFormat="1" ht="12.75">
      <c r="A93" s="437"/>
      <c r="B93" s="437"/>
      <c r="C93" s="1"/>
      <c r="D93" s="438"/>
      <c r="E93" s="437"/>
      <c r="F93" s="439"/>
      <c r="G93" s="439"/>
      <c r="H93" s="440"/>
      <c r="I93" s="441"/>
      <c r="J93" s="439"/>
      <c r="K93" s="439"/>
      <c r="L93" s="439"/>
      <c r="M93" s="205"/>
      <c r="N93" s="10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</row>
    <row r="94" spans="1:105" s="2" customFormat="1" ht="12.75">
      <c r="A94" s="442"/>
      <c r="B94" s="442"/>
      <c r="E94" s="438"/>
      <c r="F94" s="443"/>
      <c r="G94" s="443"/>
      <c r="H94" s="444"/>
      <c r="I94" s="445"/>
      <c r="J94" s="443"/>
      <c r="K94" s="443"/>
      <c r="L94" s="443"/>
      <c r="M94" s="205"/>
      <c r="N94" s="198"/>
      <c r="O94" s="197"/>
      <c r="P94" s="197"/>
      <c r="Q94" s="197"/>
      <c r="R94" s="197"/>
      <c r="S94" s="197"/>
      <c r="T94" s="197"/>
      <c r="U94" s="241"/>
      <c r="V94" s="241"/>
      <c r="W94" s="241"/>
      <c r="X94" s="241"/>
      <c r="Y94" s="241"/>
      <c r="Z94" s="241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</row>
    <row r="95" spans="1:105" s="2" customFormat="1" ht="12.75">
      <c r="A95" s="442"/>
      <c r="B95" s="442"/>
      <c r="C95" s="1"/>
      <c r="D95" s="438"/>
      <c r="E95" s="438"/>
      <c r="F95" s="443"/>
      <c r="G95" s="443"/>
      <c r="H95" s="444"/>
      <c r="I95" s="445"/>
      <c r="J95" s="443"/>
      <c r="K95" s="443"/>
      <c r="L95" s="443"/>
      <c r="M95" s="205"/>
      <c r="N95" s="198"/>
      <c r="O95" s="197"/>
      <c r="P95" s="197"/>
      <c r="Q95" s="197"/>
      <c r="R95" s="197"/>
      <c r="S95" s="197"/>
      <c r="T95" s="197"/>
      <c r="U95" s="241"/>
      <c r="V95" s="241"/>
      <c r="W95" s="241"/>
      <c r="X95" s="241"/>
      <c r="Y95" s="241"/>
      <c r="Z95" s="241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</row>
    <row r="96" spans="1:105" s="2" customFormat="1" ht="12.75">
      <c r="A96" s="442"/>
      <c r="B96" s="442"/>
      <c r="C96" s="1"/>
      <c r="D96" s="438"/>
      <c r="E96" s="438"/>
      <c r="F96" s="443"/>
      <c r="G96" s="443"/>
      <c r="H96" s="444"/>
      <c r="I96" s="445"/>
      <c r="J96" s="443"/>
      <c r="K96" s="443"/>
      <c r="L96" s="443"/>
      <c r="M96" s="205"/>
      <c r="N96" s="198"/>
      <c r="O96" s="197"/>
      <c r="P96" s="197"/>
      <c r="Q96" s="197"/>
      <c r="R96" s="197"/>
      <c r="S96" s="197"/>
      <c r="T96" s="197"/>
      <c r="U96" s="241"/>
      <c r="V96" s="241"/>
      <c r="W96" s="241"/>
      <c r="X96" s="241"/>
      <c r="Y96" s="241"/>
      <c r="Z96" s="241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</row>
    <row r="97" spans="1:105" s="2" customFormat="1" ht="12.75">
      <c r="A97" s="442"/>
      <c r="B97" s="442"/>
      <c r="C97" s="1"/>
      <c r="D97" s="438"/>
      <c r="E97" s="438"/>
      <c r="F97" s="443"/>
      <c r="G97" s="443"/>
      <c r="H97" s="444"/>
      <c r="I97" s="445"/>
      <c r="J97" s="443"/>
      <c r="K97" s="443"/>
      <c r="L97" s="443"/>
      <c r="M97" s="205"/>
      <c r="N97" s="198"/>
      <c r="O97" s="197"/>
      <c r="P97" s="197"/>
      <c r="Q97" s="197"/>
      <c r="R97" s="197"/>
      <c r="S97" s="197"/>
      <c r="T97" s="197"/>
      <c r="U97" s="241"/>
      <c r="V97" s="241"/>
      <c r="W97" s="241"/>
      <c r="X97" s="241"/>
      <c r="Y97" s="241"/>
      <c r="Z97" s="241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</row>
    <row r="98" spans="1:105" s="2" customFormat="1" ht="12.75">
      <c r="A98" s="442"/>
      <c r="B98" s="442"/>
      <c r="C98" s="1"/>
      <c r="D98" s="438"/>
      <c r="E98" s="438"/>
      <c r="F98" s="443"/>
      <c r="G98" s="443"/>
      <c r="H98" s="444"/>
      <c r="I98" s="445"/>
      <c r="J98" s="443"/>
      <c r="K98" s="443"/>
      <c r="L98" s="443"/>
      <c r="M98" s="205"/>
      <c r="N98" s="198"/>
      <c r="O98" s="197"/>
      <c r="P98" s="197"/>
      <c r="Q98" s="197"/>
      <c r="R98" s="197"/>
      <c r="S98" s="197"/>
      <c r="T98" s="197"/>
      <c r="U98" s="241"/>
      <c r="V98" s="241"/>
      <c r="W98" s="241"/>
      <c r="X98" s="241"/>
      <c r="Y98" s="241"/>
      <c r="Z98" s="241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</row>
    <row r="99" spans="1:105" s="2" customFormat="1" ht="12.75">
      <c r="A99" s="442"/>
      <c r="B99" s="442"/>
      <c r="C99" s="1"/>
      <c r="D99" s="438"/>
      <c r="E99" s="438"/>
      <c r="F99" s="443"/>
      <c r="G99" s="443"/>
      <c r="H99" s="444"/>
      <c r="I99" s="445"/>
      <c r="J99" s="443"/>
      <c r="K99" s="443"/>
      <c r="L99" s="443"/>
      <c r="M99" s="205"/>
      <c r="N99" s="198"/>
      <c r="O99" s="197"/>
      <c r="P99" s="197"/>
      <c r="Q99" s="197"/>
      <c r="R99" s="197"/>
      <c r="S99" s="197"/>
      <c r="T99" s="197"/>
      <c r="U99" s="241"/>
      <c r="V99" s="241"/>
      <c r="W99" s="241"/>
      <c r="X99" s="241"/>
      <c r="Y99" s="241"/>
      <c r="Z99" s="241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</row>
    <row r="100" spans="1:105" s="2" customFormat="1" ht="12.75">
      <c r="A100" s="442"/>
      <c r="B100" s="442"/>
      <c r="C100" s="1"/>
      <c r="D100" s="438"/>
      <c r="E100" s="438"/>
      <c r="F100" s="443"/>
      <c r="G100" s="443"/>
      <c r="H100" s="444"/>
      <c r="I100" s="445"/>
      <c r="J100" s="443"/>
      <c r="K100" s="443"/>
      <c r="L100" s="443"/>
      <c r="M100" s="205"/>
      <c r="N100" s="10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</row>
    <row r="101" spans="1:105" s="2" customFormat="1" ht="12.75">
      <c r="A101" s="442"/>
      <c r="B101" s="442"/>
      <c r="C101" s="1"/>
      <c r="D101" s="438"/>
      <c r="E101" s="438"/>
      <c r="F101" s="443"/>
      <c r="G101" s="443"/>
      <c r="H101" s="444"/>
      <c r="I101" s="445"/>
      <c r="J101" s="443"/>
      <c r="K101" s="443"/>
      <c r="L101" s="443"/>
      <c r="M101" s="205"/>
      <c r="N101" s="10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</row>
    <row r="102" spans="1:105" s="2" customFormat="1" ht="12.75">
      <c r="A102" s="442"/>
      <c r="B102" s="442"/>
      <c r="C102" s="1"/>
      <c r="D102" s="438"/>
      <c r="E102" s="438"/>
      <c r="F102" s="443"/>
      <c r="G102" s="443"/>
      <c r="H102" s="444"/>
      <c r="I102" s="445"/>
      <c r="J102" s="1"/>
      <c r="K102" s="1"/>
      <c r="L102" s="443"/>
      <c r="M102" s="205"/>
      <c r="N102" s="10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</row>
    <row r="103" spans="1:105" s="2" customFormat="1" ht="12.75">
      <c r="A103" s="442"/>
      <c r="B103" s="442"/>
      <c r="C103" s="1"/>
      <c r="D103" s="438"/>
      <c r="E103" s="438"/>
      <c r="F103" s="443"/>
      <c r="G103" s="443"/>
      <c r="H103" s="444"/>
      <c r="I103" s="445"/>
      <c r="J103" s="1"/>
      <c r="K103" s="1"/>
      <c r="L103" s="443"/>
      <c r="M103" s="205"/>
      <c r="N103" s="10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  <c r="BH103" s="305"/>
      <c r="BI103" s="305"/>
      <c r="BJ103" s="305"/>
      <c r="BK103" s="305"/>
      <c r="BL103" s="305"/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5"/>
      <c r="BX103" s="305"/>
      <c r="BY103" s="305"/>
      <c r="BZ103" s="305"/>
      <c r="CA103" s="305"/>
      <c r="CB103" s="305"/>
      <c r="CC103" s="305"/>
      <c r="CD103" s="305"/>
      <c r="CE103" s="305"/>
      <c r="CF103" s="305"/>
      <c r="CG103" s="305"/>
      <c r="CH103" s="305"/>
      <c r="CI103" s="305"/>
      <c r="CJ103" s="305"/>
      <c r="CK103" s="305"/>
      <c r="CL103" s="305"/>
      <c r="CM103" s="305"/>
      <c r="CN103" s="305"/>
      <c r="CO103" s="305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</row>
    <row r="104" spans="1:105" s="2" customFormat="1" ht="12.75">
      <c r="A104" s="442"/>
      <c r="B104" s="442"/>
      <c r="C104" s="1"/>
      <c r="D104" s="438"/>
      <c r="E104" s="438"/>
      <c r="F104" s="443"/>
      <c r="G104" s="443"/>
      <c r="H104" s="444"/>
      <c r="I104" s="445"/>
      <c r="J104" s="1"/>
      <c r="K104" s="1"/>
      <c r="L104" s="443"/>
      <c r="M104" s="205"/>
      <c r="N104" s="305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/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/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</row>
    <row r="105" spans="1:105" s="2" customFormat="1" ht="12.75">
      <c r="A105" s="442"/>
      <c r="B105" s="442"/>
      <c r="C105" s="1"/>
      <c r="D105" s="438"/>
      <c r="E105" s="438"/>
      <c r="F105" s="443"/>
      <c r="G105" s="443"/>
      <c r="H105" s="444"/>
      <c r="I105" s="445"/>
      <c r="J105" s="1"/>
      <c r="K105" s="1"/>
      <c r="L105" s="443"/>
      <c r="M105" s="205"/>
      <c r="N105" s="305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/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</row>
    <row r="106" spans="1:105" s="2" customFormat="1" ht="12.75">
      <c r="A106" s="442"/>
      <c r="B106" s="442"/>
      <c r="C106" s="1"/>
      <c r="D106" s="438"/>
      <c r="E106" s="438"/>
      <c r="F106" s="443"/>
      <c r="G106" s="443"/>
      <c r="H106" s="444"/>
      <c r="I106" s="445"/>
      <c r="J106" s="1"/>
      <c r="K106" s="1"/>
      <c r="L106" s="443"/>
      <c r="M106" s="205"/>
      <c r="N106" s="305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</row>
    <row r="107" spans="1:105" s="2" customFormat="1" ht="12.75">
      <c r="A107" s="442"/>
      <c r="B107" s="442"/>
      <c r="C107" s="1"/>
      <c r="D107" s="438"/>
      <c r="E107" s="438"/>
      <c r="F107" s="443"/>
      <c r="G107" s="443"/>
      <c r="H107" s="444"/>
      <c r="I107" s="445"/>
      <c r="J107" s="1"/>
      <c r="K107" s="1"/>
      <c r="L107" s="443"/>
      <c r="M107" s="2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</row>
    <row r="108" spans="1:105" s="2" customFormat="1" ht="12.75">
      <c r="A108" s="442"/>
      <c r="B108" s="442"/>
      <c r="C108" s="1"/>
      <c r="D108" s="438"/>
      <c r="E108" s="438"/>
      <c r="F108" s="443"/>
      <c r="G108" s="443"/>
      <c r="H108" s="444"/>
      <c r="I108" s="445"/>
      <c r="J108" s="1"/>
      <c r="K108" s="1"/>
      <c r="L108" s="443"/>
      <c r="M108" s="2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/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</row>
    <row r="109" spans="1:105" s="2" customFormat="1" ht="12.75">
      <c r="A109" s="442"/>
      <c r="B109" s="442"/>
      <c r="C109" s="1"/>
      <c r="D109" s="438"/>
      <c r="E109" s="438"/>
      <c r="F109" s="443"/>
      <c r="G109" s="443"/>
      <c r="H109" s="444"/>
      <c r="I109" s="445"/>
      <c r="J109" s="1"/>
      <c r="K109" s="1"/>
      <c r="L109" s="443"/>
      <c r="M109" s="2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/>
      <c r="BM109" s="305"/>
      <c r="BN109" s="305"/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</row>
    <row r="110" spans="1:105" s="2" customFormat="1" ht="12.75">
      <c r="A110" s="442"/>
      <c r="B110" s="442"/>
      <c r="C110" s="1"/>
      <c r="D110" s="438"/>
      <c r="E110" s="438"/>
      <c r="F110" s="443"/>
      <c r="G110" s="443"/>
      <c r="H110" s="444"/>
      <c r="I110" s="445"/>
      <c r="J110" s="1"/>
      <c r="K110" s="1"/>
      <c r="L110" s="443"/>
      <c r="M110" s="2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  <c r="BH110" s="305"/>
      <c r="BI110" s="305"/>
      <c r="BJ110" s="305"/>
      <c r="BK110" s="305"/>
      <c r="BL110" s="305"/>
      <c r="BM110" s="305"/>
      <c r="BN110" s="305"/>
      <c r="BO110" s="305"/>
      <c r="BP110" s="305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</row>
    <row r="111" spans="1:105" s="2" customFormat="1" ht="12.75">
      <c r="A111" s="442"/>
      <c r="B111" s="442"/>
      <c r="C111" s="1"/>
      <c r="D111" s="438"/>
      <c r="E111" s="438"/>
      <c r="F111" s="443"/>
      <c r="G111" s="443"/>
      <c r="H111" s="444"/>
      <c r="I111" s="445"/>
      <c r="J111" s="1"/>
      <c r="K111" s="1"/>
      <c r="L111" s="443"/>
      <c r="M111" s="2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  <c r="AM111" s="305"/>
      <c r="AN111" s="305"/>
      <c r="AO111" s="305"/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  <c r="BH111" s="305"/>
      <c r="BI111" s="305"/>
      <c r="BJ111" s="305"/>
      <c r="BK111" s="305"/>
      <c r="BL111" s="305"/>
      <c r="BM111" s="305"/>
      <c r="BN111" s="305"/>
      <c r="BO111" s="305"/>
      <c r="BP111" s="305"/>
      <c r="BQ111" s="305"/>
      <c r="BR111" s="305"/>
      <c r="BS111" s="305"/>
      <c r="BT111" s="305"/>
      <c r="BU111" s="305"/>
      <c r="BV111" s="305"/>
      <c r="BW111" s="305"/>
      <c r="BX111" s="305"/>
      <c r="BY111" s="305"/>
      <c r="BZ111" s="305"/>
      <c r="CA111" s="305"/>
      <c r="CB111" s="305"/>
      <c r="CC111" s="305"/>
      <c r="CD111" s="305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305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</row>
    <row r="112" spans="1:105" s="2" customFormat="1" ht="12.75">
      <c r="A112" s="442"/>
      <c r="B112" s="442"/>
      <c r="C112" s="1"/>
      <c r="D112" s="438"/>
      <c r="E112" s="438"/>
      <c r="F112" s="443"/>
      <c r="G112" s="443"/>
      <c r="H112" s="444"/>
      <c r="I112" s="445"/>
      <c r="J112" s="1"/>
      <c r="K112" s="1"/>
      <c r="L112" s="443"/>
      <c r="M112" s="205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305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</row>
    <row r="113" spans="1:105" s="2" customFormat="1" ht="12.75">
      <c r="A113" s="446"/>
      <c r="B113" s="446"/>
      <c r="C113" s="205"/>
      <c r="D113" s="447"/>
      <c r="E113" s="447"/>
      <c r="F113" s="448"/>
      <c r="G113" s="448"/>
      <c r="H113" s="449"/>
      <c r="I113" s="450"/>
      <c r="J113" s="205"/>
      <c r="K113" s="205"/>
      <c r="L113" s="448"/>
      <c r="M113" s="205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</row>
    <row r="114" spans="1:105" s="2" customFormat="1" ht="12.75">
      <c r="A114" s="446"/>
      <c r="B114" s="446"/>
      <c r="C114" s="205"/>
      <c r="D114" s="447"/>
      <c r="E114" s="447"/>
      <c r="F114" s="448"/>
      <c r="G114" s="448"/>
      <c r="H114" s="449"/>
      <c r="I114" s="450"/>
      <c r="J114" s="205"/>
      <c r="K114" s="205"/>
      <c r="L114" s="448"/>
      <c r="M114" s="205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</row>
    <row r="115" spans="1:105" s="2" customFormat="1" ht="12.75">
      <c r="A115" s="446"/>
      <c r="B115" s="446"/>
      <c r="C115" s="205"/>
      <c r="D115" s="447"/>
      <c r="E115" s="447"/>
      <c r="F115" s="448"/>
      <c r="G115" s="448"/>
      <c r="H115" s="449"/>
      <c r="I115" s="450"/>
      <c r="J115" s="205"/>
      <c r="K115" s="205"/>
      <c r="L115" s="448"/>
      <c r="M115" s="205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/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</row>
    <row r="116" spans="1:105" s="2" customFormat="1" ht="12.75">
      <c r="A116" s="446"/>
      <c r="B116" s="446"/>
      <c r="C116" s="205"/>
      <c r="D116" s="447"/>
      <c r="E116" s="447"/>
      <c r="F116" s="448"/>
      <c r="G116" s="448"/>
      <c r="H116" s="449"/>
      <c r="I116" s="450"/>
      <c r="J116" s="205"/>
      <c r="K116" s="205"/>
      <c r="L116" s="448"/>
      <c r="M116" s="205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</row>
    <row r="117" spans="1:105" s="2" customFormat="1" ht="12.75">
      <c r="A117" s="446"/>
      <c r="B117" s="446"/>
      <c r="C117" s="205"/>
      <c r="D117" s="447"/>
      <c r="E117" s="447"/>
      <c r="F117" s="448"/>
      <c r="G117" s="448"/>
      <c r="H117" s="449"/>
      <c r="I117" s="450"/>
      <c r="J117" s="205"/>
      <c r="K117" s="205"/>
      <c r="L117" s="448"/>
      <c r="M117" s="205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</row>
    <row r="118" spans="1:105" s="2" customFormat="1" ht="12.75">
      <c r="A118" s="442"/>
      <c r="B118" s="442"/>
      <c r="C118" s="1"/>
      <c r="D118" s="438"/>
      <c r="E118" s="438"/>
      <c r="F118" s="443"/>
      <c r="G118" s="443"/>
      <c r="H118" s="444"/>
      <c r="I118" s="445"/>
      <c r="J118" s="1"/>
      <c r="K118" s="1"/>
      <c r="L118" s="443"/>
      <c r="M118" s="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</row>
    <row r="119" spans="1:105" s="2" customFormat="1" ht="12.75">
      <c r="A119" s="442"/>
      <c r="B119" s="442"/>
      <c r="C119" s="1"/>
      <c r="D119" s="438"/>
      <c r="E119" s="438"/>
      <c r="F119" s="443"/>
      <c r="G119" s="443"/>
      <c r="H119" s="444"/>
      <c r="I119" s="445"/>
      <c r="J119" s="1"/>
      <c r="K119" s="1"/>
      <c r="L119" s="443"/>
      <c r="M119" s="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</row>
    <row r="120" spans="1:105" s="2" customFormat="1" ht="12.75">
      <c r="A120" s="442"/>
      <c r="B120" s="442"/>
      <c r="C120" s="1"/>
      <c r="D120" s="438"/>
      <c r="E120" s="438"/>
      <c r="F120" s="443"/>
      <c r="G120" s="443"/>
      <c r="H120" s="444"/>
      <c r="I120" s="445"/>
      <c r="J120" s="1"/>
      <c r="K120" s="1"/>
      <c r="L120" s="443"/>
      <c r="M120" s="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</row>
    <row r="121" spans="1:105" s="2" customFormat="1" ht="12.75">
      <c r="A121" s="442"/>
      <c r="B121" s="442"/>
      <c r="C121" s="1"/>
      <c r="D121" s="438"/>
      <c r="E121" s="438"/>
      <c r="F121" s="443"/>
      <c r="G121" s="443"/>
      <c r="H121" s="444"/>
      <c r="I121" s="445"/>
      <c r="J121" s="1"/>
      <c r="K121" s="1"/>
      <c r="L121" s="443"/>
      <c r="M121" s="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</row>
    <row r="122" spans="1:105" s="2" customFormat="1" ht="12.75">
      <c r="A122" s="442"/>
      <c r="B122" s="442"/>
      <c r="C122" s="1"/>
      <c r="D122" s="438"/>
      <c r="E122" s="438"/>
      <c r="F122" s="443"/>
      <c r="G122" s="443"/>
      <c r="H122" s="444"/>
      <c r="I122" s="445"/>
      <c r="J122" s="1"/>
      <c r="K122" s="1"/>
      <c r="L122" s="443"/>
      <c r="M122" s="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/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</row>
    <row r="123" spans="1:105" s="2" customFormat="1" ht="12.75">
      <c r="A123" s="442"/>
      <c r="B123" s="442"/>
      <c r="C123" s="1"/>
      <c r="D123" s="438"/>
      <c r="E123" s="438"/>
      <c r="F123" s="443"/>
      <c r="G123" s="443"/>
      <c r="H123" s="444"/>
      <c r="I123" s="445"/>
      <c r="J123" s="1"/>
      <c r="K123" s="1"/>
      <c r="L123" s="443"/>
      <c r="M123" s="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</row>
    <row r="124" spans="1:105" s="2" customFormat="1" ht="12.75">
      <c r="A124" s="442"/>
      <c r="B124" s="442"/>
      <c r="C124" s="1"/>
      <c r="D124" s="438"/>
      <c r="E124" s="438"/>
      <c r="F124" s="443"/>
      <c r="G124" s="443"/>
      <c r="H124" s="444"/>
      <c r="I124" s="445"/>
      <c r="J124" s="1"/>
      <c r="K124" s="1"/>
      <c r="L124" s="443"/>
      <c r="M124" s="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/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</row>
    <row r="125" spans="1:105" s="2" customFormat="1" ht="12.75">
      <c r="A125" s="442"/>
      <c r="B125" s="442"/>
      <c r="C125" s="1"/>
      <c r="D125" s="438"/>
      <c r="E125" s="438"/>
      <c r="F125" s="443"/>
      <c r="G125" s="443"/>
      <c r="H125" s="444"/>
      <c r="I125" s="445"/>
      <c r="J125" s="1"/>
      <c r="K125" s="1"/>
      <c r="L125" s="443"/>
      <c r="M125" s="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/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5"/>
      <c r="CG125" s="305"/>
      <c r="CH125" s="305"/>
      <c r="CI125" s="305"/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</row>
    <row r="126" spans="1:105" s="2" customFormat="1" ht="12.75">
      <c r="A126" s="442"/>
      <c r="B126" s="442"/>
      <c r="C126" s="1"/>
      <c r="D126" s="438"/>
      <c r="E126" s="438"/>
      <c r="F126" s="443"/>
      <c r="G126" s="443"/>
      <c r="H126" s="444"/>
      <c r="I126" s="445"/>
      <c r="J126" s="1"/>
      <c r="K126" s="1"/>
      <c r="L126" s="443"/>
      <c r="M126" s="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/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/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</row>
    <row r="127" spans="1:105" s="2" customFormat="1" ht="12.75">
      <c r="A127" s="442"/>
      <c r="B127" s="442"/>
      <c r="C127" s="1"/>
      <c r="D127" s="438"/>
      <c r="E127" s="438"/>
      <c r="F127" s="443"/>
      <c r="G127" s="443"/>
      <c r="H127" s="444"/>
      <c r="I127" s="445"/>
      <c r="J127" s="1"/>
      <c r="K127" s="1"/>
      <c r="L127" s="443"/>
      <c r="M127" s="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/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</row>
    <row r="128" spans="1:105" s="2" customFormat="1" ht="12.75">
      <c r="A128" s="442"/>
      <c r="B128" s="442"/>
      <c r="C128" s="1"/>
      <c r="D128" s="438"/>
      <c r="E128" s="438"/>
      <c r="F128" s="443"/>
      <c r="G128" s="443"/>
      <c r="H128" s="444"/>
      <c r="I128" s="445"/>
      <c r="J128" s="1"/>
      <c r="K128" s="1"/>
      <c r="L128" s="443"/>
      <c r="M128" s="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/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  <c r="CF128" s="305"/>
      <c r="CG128" s="305"/>
      <c r="CH128" s="305"/>
      <c r="CI128" s="305"/>
      <c r="CJ128" s="305"/>
      <c r="CK128" s="305"/>
      <c r="CL128" s="305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5"/>
    </row>
    <row r="129" spans="1:105" s="2" customFormat="1" ht="12.75">
      <c r="A129" s="442"/>
      <c r="B129" s="442"/>
      <c r="C129" s="1"/>
      <c r="D129" s="438"/>
      <c r="E129" s="438"/>
      <c r="F129" s="443"/>
      <c r="G129" s="443"/>
      <c r="H129" s="444"/>
      <c r="I129" s="445"/>
      <c r="J129" s="1"/>
      <c r="K129" s="1"/>
      <c r="L129" s="443"/>
      <c r="M129" s="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5"/>
      <c r="CH129" s="305"/>
      <c r="CI129" s="305"/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</row>
    <row r="130" spans="1:105" s="2" customFormat="1" ht="12.75">
      <c r="A130" s="442"/>
      <c r="B130" s="442"/>
      <c r="C130" s="1"/>
      <c r="D130" s="438"/>
      <c r="E130" s="438"/>
      <c r="F130" s="443"/>
      <c r="G130" s="443"/>
      <c r="H130" s="444"/>
      <c r="I130" s="445"/>
      <c r="J130" s="1"/>
      <c r="K130" s="1"/>
      <c r="L130" s="443"/>
      <c r="M130" s="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  <c r="CF130" s="305"/>
      <c r="CG130" s="305"/>
      <c r="CH130" s="305"/>
      <c r="CI130" s="305"/>
      <c r="CJ130" s="305"/>
      <c r="CK130" s="305"/>
      <c r="CL130" s="305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5"/>
    </row>
    <row r="131" spans="1:105" s="2" customFormat="1" ht="12.75">
      <c r="A131" s="442"/>
      <c r="B131" s="442"/>
      <c r="C131" s="1"/>
      <c r="D131" s="438"/>
      <c r="E131" s="438"/>
      <c r="F131" s="443"/>
      <c r="G131" s="443"/>
      <c r="H131" s="444"/>
      <c r="I131" s="445"/>
      <c r="J131" s="1"/>
      <c r="K131" s="1"/>
      <c r="L131" s="443"/>
      <c r="M131" s="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  <c r="BM131" s="305"/>
      <c r="BN131" s="305"/>
      <c r="BO131" s="305"/>
      <c r="BP131" s="305"/>
      <c r="BQ131" s="305"/>
      <c r="BR131" s="305"/>
      <c r="BS131" s="305"/>
      <c r="BT131" s="305"/>
      <c r="BU131" s="305"/>
      <c r="BV131" s="305"/>
      <c r="BW131" s="305"/>
      <c r="BX131" s="305"/>
      <c r="BY131" s="305"/>
      <c r="BZ131" s="305"/>
      <c r="CA131" s="305"/>
      <c r="CB131" s="305"/>
      <c r="CC131" s="305"/>
      <c r="CD131" s="305"/>
      <c r="CE131" s="305"/>
      <c r="CF131" s="305"/>
      <c r="CG131" s="305"/>
      <c r="CH131" s="305"/>
      <c r="CI131" s="305"/>
      <c r="CJ131" s="305"/>
      <c r="CK131" s="305"/>
      <c r="CL131" s="305"/>
      <c r="CM131" s="305"/>
      <c r="CN131" s="305"/>
      <c r="CO131" s="305"/>
      <c r="CP131" s="305"/>
      <c r="CQ131" s="305"/>
      <c r="CR131" s="305"/>
      <c r="CS131" s="305"/>
      <c r="CT131" s="305"/>
      <c r="CU131" s="305"/>
      <c r="CV131" s="305"/>
      <c r="CW131" s="305"/>
      <c r="CX131" s="305"/>
      <c r="CY131" s="305"/>
      <c r="CZ131" s="305"/>
      <c r="DA131" s="305"/>
    </row>
    <row r="132" spans="1:105" s="2" customFormat="1" ht="12.75">
      <c r="A132" s="442"/>
      <c r="B132" s="442"/>
      <c r="C132" s="1"/>
      <c r="D132" s="438"/>
      <c r="E132" s="438"/>
      <c r="F132" s="443"/>
      <c r="G132" s="443"/>
      <c r="H132" s="444"/>
      <c r="I132" s="445"/>
      <c r="J132" s="1"/>
      <c r="K132" s="1"/>
      <c r="L132" s="443"/>
      <c r="M132" s="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/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</row>
    <row r="133" spans="1:105" s="2" customFormat="1" ht="12.75">
      <c r="A133" s="442"/>
      <c r="B133" s="442"/>
      <c r="C133" s="1"/>
      <c r="D133" s="438"/>
      <c r="E133" s="438"/>
      <c r="F133" s="443"/>
      <c r="G133" s="443"/>
      <c r="H133" s="444"/>
      <c r="I133" s="445"/>
      <c r="J133" s="1"/>
      <c r="K133" s="1"/>
      <c r="L133" s="443"/>
      <c r="M133" s="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5"/>
      <c r="CG133" s="305"/>
      <c r="CH133" s="305"/>
      <c r="CI133" s="305"/>
      <c r="CJ133" s="305"/>
      <c r="CK133" s="305"/>
      <c r="CL133" s="305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5"/>
    </row>
    <row r="134" spans="1:105" s="2" customFormat="1" ht="12.75">
      <c r="A134" s="442"/>
      <c r="B134" s="442"/>
      <c r="C134" s="1"/>
      <c r="D134" s="438"/>
      <c r="E134" s="438"/>
      <c r="F134" s="443"/>
      <c r="G134" s="443"/>
      <c r="H134" s="444"/>
      <c r="I134" s="445"/>
      <c r="J134" s="1"/>
      <c r="K134" s="1"/>
      <c r="L134" s="443"/>
      <c r="M134" s="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305"/>
      <c r="BW134" s="305"/>
      <c r="BX134" s="305"/>
      <c r="BY134" s="305"/>
      <c r="BZ134" s="305"/>
      <c r="CA134" s="305"/>
      <c r="CB134" s="305"/>
      <c r="CC134" s="305"/>
      <c r="CD134" s="305"/>
      <c r="CE134" s="305"/>
      <c r="CF134" s="305"/>
      <c r="CG134" s="305"/>
      <c r="CH134" s="305"/>
      <c r="CI134" s="305"/>
      <c r="CJ134" s="305"/>
      <c r="CK134" s="305"/>
      <c r="CL134" s="305"/>
      <c r="CM134" s="305"/>
      <c r="CN134" s="305"/>
      <c r="CO134" s="305"/>
      <c r="CP134" s="305"/>
      <c r="CQ134" s="305"/>
      <c r="CR134" s="305"/>
      <c r="CS134" s="305"/>
      <c r="CT134" s="305"/>
      <c r="CU134" s="305"/>
      <c r="CV134" s="305"/>
      <c r="CW134" s="305"/>
      <c r="CX134" s="305"/>
      <c r="CY134" s="305"/>
      <c r="CZ134" s="305"/>
      <c r="DA134" s="305"/>
    </row>
    <row r="135" spans="1:105" s="2" customFormat="1" ht="12.75">
      <c r="A135" s="442"/>
      <c r="B135" s="442"/>
      <c r="C135" s="1"/>
      <c r="D135" s="438"/>
      <c r="E135" s="438"/>
      <c r="F135" s="443"/>
      <c r="G135" s="443"/>
      <c r="H135" s="444"/>
      <c r="I135" s="445"/>
      <c r="J135" s="1"/>
      <c r="K135" s="1"/>
      <c r="L135" s="443"/>
      <c r="M135" s="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/>
      <c r="CJ135" s="305"/>
      <c r="CK135" s="305"/>
      <c r="CL135" s="305"/>
      <c r="CM135" s="305"/>
      <c r="CN135" s="305"/>
      <c r="CO135" s="305"/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</row>
    <row r="136" spans="1:105" s="2" customFormat="1" ht="12.75">
      <c r="A136" s="442"/>
      <c r="B136" s="442"/>
      <c r="C136" s="1"/>
      <c r="D136" s="438"/>
      <c r="E136" s="438"/>
      <c r="F136" s="443"/>
      <c r="G136" s="443"/>
      <c r="H136" s="444"/>
      <c r="I136" s="445"/>
      <c r="J136" s="1"/>
      <c r="K136" s="1"/>
      <c r="L136" s="443"/>
      <c r="M136" s="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/>
      <c r="CJ136" s="305"/>
      <c r="CK136" s="305"/>
      <c r="CL136" s="305"/>
      <c r="CM136" s="305"/>
      <c r="CN136" s="305"/>
      <c r="CO136" s="305"/>
      <c r="CP136" s="305"/>
      <c r="CQ136" s="305"/>
      <c r="CR136" s="305"/>
      <c r="CS136" s="305"/>
      <c r="CT136" s="305"/>
      <c r="CU136" s="305"/>
      <c r="CV136" s="305"/>
      <c r="CW136" s="305"/>
      <c r="CX136" s="305"/>
      <c r="CY136" s="305"/>
      <c r="CZ136" s="305"/>
      <c r="DA136" s="305"/>
    </row>
    <row r="137" spans="1:105" s="2" customFormat="1" ht="12.75">
      <c r="A137" s="442"/>
      <c r="B137" s="442"/>
      <c r="C137" s="1"/>
      <c r="D137" s="438"/>
      <c r="E137" s="438"/>
      <c r="F137" s="443"/>
      <c r="G137" s="443"/>
      <c r="H137" s="444"/>
      <c r="I137" s="445"/>
      <c r="J137" s="1"/>
      <c r="K137" s="1"/>
      <c r="L137" s="443"/>
      <c r="M137" s="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305"/>
      <c r="CF137" s="305"/>
      <c r="CG137" s="305"/>
      <c r="CH137" s="305"/>
      <c r="CI137" s="305"/>
      <c r="CJ137" s="305"/>
      <c r="CK137" s="305"/>
      <c r="CL137" s="305"/>
      <c r="CM137" s="305"/>
      <c r="CN137" s="305"/>
      <c r="CO137" s="305"/>
      <c r="CP137" s="305"/>
      <c r="CQ137" s="305"/>
      <c r="CR137" s="305"/>
      <c r="CS137" s="305"/>
      <c r="CT137" s="305"/>
      <c r="CU137" s="305"/>
      <c r="CV137" s="305"/>
      <c r="CW137" s="305"/>
      <c r="CX137" s="305"/>
      <c r="CY137" s="305"/>
      <c r="CZ137" s="305"/>
      <c r="DA137" s="305"/>
    </row>
    <row r="138" spans="1:105" s="2" customFormat="1" ht="12.75">
      <c r="A138" s="442"/>
      <c r="B138" s="442"/>
      <c r="C138" s="1"/>
      <c r="D138" s="438"/>
      <c r="E138" s="438"/>
      <c r="F138" s="443"/>
      <c r="G138" s="443"/>
      <c r="H138" s="444"/>
      <c r="I138" s="445"/>
      <c r="J138" s="1"/>
      <c r="K138" s="1"/>
      <c r="L138" s="443"/>
      <c r="M138" s="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/>
      <c r="BM138" s="305"/>
      <c r="BN138" s="305"/>
      <c r="BO138" s="305"/>
      <c r="BP138" s="305"/>
      <c r="BQ138" s="305"/>
      <c r="BR138" s="305"/>
      <c r="BS138" s="305"/>
      <c r="BT138" s="305"/>
      <c r="BU138" s="305"/>
      <c r="BV138" s="305"/>
      <c r="BW138" s="305"/>
      <c r="BX138" s="305"/>
      <c r="BY138" s="305"/>
      <c r="BZ138" s="305"/>
      <c r="CA138" s="305"/>
      <c r="CB138" s="305"/>
      <c r="CC138" s="305"/>
      <c r="CD138" s="305"/>
      <c r="CE138" s="305"/>
      <c r="CF138" s="305"/>
      <c r="CG138" s="305"/>
      <c r="CH138" s="305"/>
      <c r="CI138" s="305"/>
      <c r="CJ138" s="305"/>
      <c r="CK138" s="305"/>
      <c r="CL138" s="305"/>
      <c r="CM138" s="305"/>
      <c r="CN138" s="305"/>
      <c r="CO138" s="305"/>
      <c r="CP138" s="305"/>
      <c r="CQ138" s="305"/>
      <c r="CR138" s="305"/>
      <c r="CS138" s="305"/>
      <c r="CT138" s="305"/>
      <c r="CU138" s="305"/>
      <c r="CV138" s="305"/>
      <c r="CW138" s="305"/>
      <c r="CX138" s="305"/>
      <c r="CY138" s="305"/>
      <c r="CZ138" s="305"/>
      <c r="DA138" s="305"/>
    </row>
    <row r="139" spans="1:105" s="2" customFormat="1" ht="12.75">
      <c r="A139" s="442"/>
      <c r="B139" s="442"/>
      <c r="C139" s="1"/>
      <c r="D139" s="438"/>
      <c r="E139" s="438"/>
      <c r="F139" s="443"/>
      <c r="G139" s="443"/>
      <c r="H139" s="444"/>
      <c r="I139" s="445"/>
      <c r="J139" s="1"/>
      <c r="K139" s="1"/>
      <c r="L139" s="443"/>
      <c r="M139" s="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/>
      <c r="CJ139" s="305"/>
      <c r="CK139" s="305"/>
      <c r="CL139" s="305"/>
      <c r="CM139" s="305"/>
      <c r="CN139" s="305"/>
      <c r="CO139" s="305"/>
      <c r="CP139" s="305"/>
      <c r="CQ139" s="305"/>
      <c r="CR139" s="305"/>
      <c r="CS139" s="305"/>
      <c r="CT139" s="305"/>
      <c r="CU139" s="305"/>
      <c r="CV139" s="305"/>
      <c r="CW139" s="305"/>
      <c r="CX139" s="305"/>
      <c r="CY139" s="305"/>
      <c r="CZ139" s="305"/>
      <c r="DA139" s="305"/>
    </row>
    <row r="140" spans="1:105" s="2" customFormat="1" ht="12.75">
      <c r="A140" s="442"/>
      <c r="B140" s="442"/>
      <c r="C140" s="1"/>
      <c r="D140" s="438"/>
      <c r="E140" s="438"/>
      <c r="F140" s="443"/>
      <c r="G140" s="443"/>
      <c r="H140" s="444"/>
      <c r="I140" s="445"/>
      <c r="J140" s="1"/>
      <c r="K140" s="1"/>
      <c r="L140" s="443"/>
      <c r="M140" s="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BM140" s="305"/>
      <c r="BN140" s="305"/>
      <c r="BO140" s="305"/>
      <c r="BP140" s="305"/>
      <c r="BQ140" s="305"/>
      <c r="BR140" s="305"/>
      <c r="BS140" s="305"/>
      <c r="BT140" s="305"/>
      <c r="BU140" s="305"/>
      <c r="BV140" s="305"/>
      <c r="BW140" s="305"/>
      <c r="BX140" s="305"/>
      <c r="BY140" s="305"/>
      <c r="BZ140" s="305"/>
      <c r="CA140" s="305"/>
      <c r="CB140" s="305"/>
      <c r="CC140" s="305"/>
      <c r="CD140" s="305"/>
      <c r="CE140" s="305"/>
      <c r="CF140" s="305"/>
      <c r="CG140" s="305"/>
      <c r="CH140" s="305"/>
      <c r="CI140" s="305"/>
      <c r="CJ140" s="305"/>
      <c r="CK140" s="305"/>
      <c r="CL140" s="305"/>
      <c r="CM140" s="305"/>
      <c r="CN140" s="305"/>
      <c r="CO140" s="305"/>
      <c r="CP140" s="305"/>
      <c r="CQ140" s="305"/>
      <c r="CR140" s="305"/>
      <c r="CS140" s="305"/>
      <c r="CT140" s="305"/>
      <c r="CU140" s="305"/>
      <c r="CV140" s="305"/>
      <c r="CW140" s="305"/>
      <c r="CX140" s="305"/>
      <c r="CY140" s="305"/>
      <c r="CZ140" s="305"/>
      <c r="DA140" s="305"/>
    </row>
    <row r="141" spans="1:105" s="2" customFormat="1" ht="12.75">
      <c r="A141" s="442"/>
      <c r="B141" s="442"/>
      <c r="C141" s="1"/>
      <c r="D141" s="438"/>
      <c r="E141" s="438"/>
      <c r="F141" s="443"/>
      <c r="G141" s="443"/>
      <c r="H141" s="444"/>
      <c r="I141" s="445"/>
      <c r="J141" s="1"/>
      <c r="K141" s="1"/>
      <c r="L141" s="443"/>
      <c r="M141" s="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N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  <c r="CA141" s="305"/>
      <c r="CB141" s="305"/>
      <c r="CC141" s="305"/>
      <c r="CD141" s="305"/>
      <c r="CE141" s="305"/>
      <c r="CF141" s="305"/>
      <c r="CG141" s="305"/>
      <c r="CH141" s="305"/>
      <c r="CI141" s="305"/>
      <c r="CJ141" s="305"/>
      <c r="CK141" s="305"/>
      <c r="CL141" s="305"/>
      <c r="CM141" s="305"/>
      <c r="CN141" s="305"/>
      <c r="CO141" s="305"/>
      <c r="CP141" s="305"/>
      <c r="CQ141" s="305"/>
      <c r="CR141" s="305"/>
      <c r="CS141" s="305"/>
      <c r="CT141" s="305"/>
      <c r="CU141" s="305"/>
      <c r="CV141" s="305"/>
      <c r="CW141" s="305"/>
      <c r="CX141" s="305"/>
      <c r="CY141" s="305"/>
      <c r="CZ141" s="305"/>
      <c r="DA141" s="305"/>
    </row>
    <row r="142" spans="1:105" s="2" customFormat="1" ht="12.75">
      <c r="A142" s="442"/>
      <c r="B142" s="442"/>
      <c r="C142" s="1"/>
      <c r="D142" s="438"/>
      <c r="E142" s="438"/>
      <c r="F142" s="443"/>
      <c r="G142" s="443"/>
      <c r="H142" s="444"/>
      <c r="I142" s="445"/>
      <c r="J142" s="1"/>
      <c r="K142" s="1"/>
      <c r="L142" s="443"/>
      <c r="M142" s="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  <c r="BM142" s="305"/>
      <c r="BN142" s="305"/>
      <c r="BO142" s="305"/>
      <c r="BP142" s="305"/>
      <c r="BQ142" s="305"/>
      <c r="BR142" s="305"/>
      <c r="BS142" s="305"/>
      <c r="BT142" s="305"/>
      <c r="BU142" s="305"/>
      <c r="BV142" s="305"/>
      <c r="BW142" s="305"/>
      <c r="BX142" s="305"/>
      <c r="BY142" s="305"/>
      <c r="BZ142" s="305"/>
      <c r="CA142" s="305"/>
      <c r="CB142" s="305"/>
      <c r="CC142" s="305"/>
      <c r="CD142" s="305"/>
      <c r="CE142" s="305"/>
      <c r="CF142" s="305"/>
      <c r="CG142" s="305"/>
      <c r="CH142" s="305"/>
      <c r="CI142" s="305"/>
      <c r="CJ142" s="305"/>
      <c r="CK142" s="305"/>
      <c r="CL142" s="305"/>
      <c r="CM142" s="305"/>
      <c r="CN142" s="305"/>
      <c r="CO142" s="305"/>
      <c r="CP142" s="305"/>
      <c r="CQ142" s="305"/>
      <c r="CR142" s="305"/>
      <c r="CS142" s="305"/>
      <c r="CT142" s="305"/>
      <c r="CU142" s="305"/>
      <c r="CV142" s="305"/>
      <c r="CW142" s="305"/>
      <c r="CX142" s="305"/>
      <c r="CY142" s="305"/>
      <c r="CZ142" s="305"/>
      <c r="DA142" s="305"/>
    </row>
    <row r="143" spans="1:105" s="2" customFormat="1" ht="12.75">
      <c r="A143" s="442"/>
      <c r="B143" s="442"/>
      <c r="C143" s="1"/>
      <c r="D143" s="438"/>
      <c r="E143" s="438"/>
      <c r="F143" s="443"/>
      <c r="G143" s="443"/>
      <c r="H143" s="444"/>
      <c r="I143" s="445"/>
      <c r="J143" s="1"/>
      <c r="K143" s="1"/>
      <c r="L143" s="443"/>
      <c r="M143" s="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/>
      <c r="BM143" s="305"/>
      <c r="BN143" s="305"/>
      <c r="BO143" s="305"/>
      <c r="BP143" s="305"/>
      <c r="BQ143" s="305"/>
      <c r="BR143" s="305"/>
      <c r="BS143" s="305"/>
      <c r="BT143" s="305"/>
      <c r="BU143" s="305"/>
      <c r="BV143" s="305"/>
      <c r="BW143" s="305"/>
      <c r="BX143" s="305"/>
      <c r="BY143" s="305"/>
      <c r="BZ143" s="305"/>
      <c r="CA143" s="305"/>
      <c r="CB143" s="305"/>
      <c r="CC143" s="305"/>
      <c r="CD143" s="305"/>
      <c r="CE143" s="305"/>
      <c r="CF143" s="305"/>
      <c r="CG143" s="305"/>
      <c r="CH143" s="305"/>
      <c r="CI143" s="305"/>
      <c r="CJ143" s="305"/>
      <c r="CK143" s="305"/>
      <c r="CL143" s="305"/>
      <c r="CM143" s="305"/>
      <c r="CN143" s="305"/>
      <c r="CO143" s="305"/>
      <c r="CP143" s="305"/>
      <c r="CQ143" s="305"/>
      <c r="CR143" s="305"/>
      <c r="CS143" s="305"/>
      <c r="CT143" s="305"/>
      <c r="CU143" s="305"/>
      <c r="CV143" s="305"/>
      <c r="CW143" s="305"/>
      <c r="CX143" s="305"/>
      <c r="CY143" s="305"/>
      <c r="CZ143" s="305"/>
      <c r="DA143" s="305"/>
    </row>
    <row r="144" spans="1:105" s="2" customFormat="1" ht="12.75">
      <c r="A144" s="442"/>
      <c r="B144" s="442"/>
      <c r="C144" s="1"/>
      <c r="D144" s="438"/>
      <c r="E144" s="438"/>
      <c r="F144" s="443"/>
      <c r="G144" s="443"/>
      <c r="H144" s="444"/>
      <c r="I144" s="445"/>
      <c r="J144" s="1"/>
      <c r="K144" s="1"/>
      <c r="L144" s="443"/>
      <c r="M144" s="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/>
      <c r="BM144" s="305"/>
      <c r="BN144" s="305"/>
      <c r="BO144" s="305"/>
      <c r="BP144" s="305"/>
      <c r="BQ144" s="305"/>
      <c r="BR144" s="305"/>
      <c r="BS144" s="305"/>
      <c r="BT144" s="305"/>
      <c r="BU144" s="305"/>
      <c r="BV144" s="305"/>
      <c r="BW144" s="305"/>
      <c r="BX144" s="305"/>
      <c r="BY144" s="305"/>
      <c r="BZ144" s="305"/>
      <c r="CA144" s="305"/>
      <c r="CB144" s="305"/>
      <c r="CC144" s="305"/>
      <c r="CD144" s="305"/>
      <c r="CE144" s="305"/>
      <c r="CF144" s="305"/>
      <c r="CG144" s="305"/>
      <c r="CH144" s="305"/>
      <c r="CI144" s="305"/>
      <c r="CJ144" s="305"/>
      <c r="CK144" s="305"/>
      <c r="CL144" s="305"/>
      <c r="CM144" s="305"/>
      <c r="CN144" s="305"/>
      <c r="CO144" s="305"/>
      <c r="CP144" s="305"/>
      <c r="CQ144" s="305"/>
      <c r="CR144" s="305"/>
      <c r="CS144" s="305"/>
      <c r="CT144" s="305"/>
      <c r="CU144" s="305"/>
      <c r="CV144" s="305"/>
      <c r="CW144" s="305"/>
      <c r="CX144" s="305"/>
      <c r="CY144" s="305"/>
      <c r="CZ144" s="305"/>
      <c r="DA144" s="305"/>
    </row>
    <row r="145" spans="1:105" s="2" customFormat="1" ht="12.75">
      <c r="A145" s="442"/>
      <c r="B145" s="442"/>
      <c r="C145" s="1"/>
      <c r="D145" s="438"/>
      <c r="E145" s="438"/>
      <c r="F145" s="443"/>
      <c r="G145" s="443"/>
      <c r="H145" s="444"/>
      <c r="I145" s="445"/>
      <c r="J145" s="1"/>
      <c r="K145" s="1"/>
      <c r="L145" s="443"/>
      <c r="M145" s="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305"/>
      <c r="AZ145" s="305"/>
      <c r="BA145" s="305"/>
      <c r="BB145" s="305"/>
      <c r="BC145" s="305"/>
      <c r="BD145" s="305"/>
      <c r="BE145" s="305"/>
      <c r="BF145" s="305"/>
      <c r="BG145" s="305"/>
      <c r="BH145" s="305"/>
      <c r="BI145" s="305"/>
      <c r="BJ145" s="305"/>
      <c r="BK145" s="305"/>
      <c r="BL145" s="305"/>
      <c r="BM145" s="305"/>
      <c r="BN145" s="305"/>
      <c r="BO145" s="305"/>
      <c r="BP145" s="305"/>
      <c r="BQ145" s="305"/>
      <c r="BR145" s="305"/>
      <c r="BS145" s="305"/>
      <c r="BT145" s="305"/>
      <c r="BU145" s="305"/>
      <c r="BV145" s="305"/>
      <c r="BW145" s="305"/>
      <c r="BX145" s="305"/>
      <c r="BY145" s="305"/>
      <c r="BZ145" s="305"/>
      <c r="CA145" s="305"/>
      <c r="CB145" s="305"/>
      <c r="CC145" s="305"/>
      <c r="CD145" s="305"/>
      <c r="CE145" s="305"/>
      <c r="CF145" s="305"/>
      <c r="CG145" s="305"/>
      <c r="CH145" s="305"/>
      <c r="CI145" s="305"/>
      <c r="CJ145" s="305"/>
      <c r="CK145" s="305"/>
      <c r="CL145" s="305"/>
      <c r="CM145" s="305"/>
      <c r="CN145" s="305"/>
      <c r="CO145" s="305"/>
      <c r="CP145" s="305"/>
      <c r="CQ145" s="305"/>
      <c r="CR145" s="305"/>
      <c r="CS145" s="305"/>
      <c r="CT145" s="305"/>
      <c r="CU145" s="305"/>
      <c r="CV145" s="305"/>
      <c r="CW145" s="305"/>
      <c r="CX145" s="305"/>
      <c r="CY145" s="305"/>
      <c r="CZ145" s="305"/>
      <c r="DA145" s="305"/>
    </row>
    <row r="146" spans="1:105" s="2" customFormat="1" ht="12.75">
      <c r="A146" s="442"/>
      <c r="B146" s="442"/>
      <c r="C146" s="1"/>
      <c r="D146" s="438"/>
      <c r="E146" s="438"/>
      <c r="F146" s="443"/>
      <c r="G146" s="443"/>
      <c r="H146" s="444"/>
      <c r="I146" s="445"/>
      <c r="J146" s="1"/>
      <c r="K146" s="1"/>
      <c r="L146" s="443"/>
      <c r="M146" s="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305"/>
      <c r="AZ146" s="305"/>
      <c r="BA146" s="305"/>
      <c r="BB146" s="305"/>
      <c r="BC146" s="305"/>
      <c r="BD146" s="305"/>
      <c r="BE146" s="305"/>
      <c r="BF146" s="305"/>
      <c r="BG146" s="305"/>
      <c r="BH146" s="305"/>
      <c r="BI146" s="305"/>
      <c r="BJ146" s="305"/>
      <c r="BK146" s="305"/>
      <c r="BL146" s="305"/>
      <c r="BM146" s="305"/>
      <c r="BN146" s="305"/>
      <c r="BO146" s="305"/>
      <c r="BP146" s="305"/>
      <c r="BQ146" s="305"/>
      <c r="BR146" s="305"/>
      <c r="BS146" s="305"/>
      <c r="BT146" s="305"/>
      <c r="BU146" s="305"/>
      <c r="BV146" s="305"/>
      <c r="BW146" s="305"/>
      <c r="BX146" s="305"/>
      <c r="BY146" s="305"/>
      <c r="BZ146" s="305"/>
      <c r="CA146" s="305"/>
      <c r="CB146" s="305"/>
      <c r="CC146" s="305"/>
      <c r="CD146" s="305"/>
      <c r="CE146" s="305"/>
      <c r="CF146" s="305"/>
      <c r="CG146" s="305"/>
      <c r="CH146" s="305"/>
      <c r="CI146" s="305"/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/>
      <c r="DA146" s="305"/>
    </row>
    <row r="147" spans="1:105" s="2" customFormat="1" ht="12.75">
      <c r="A147" s="442"/>
      <c r="B147" s="442"/>
      <c r="C147" s="1"/>
      <c r="D147" s="438"/>
      <c r="E147" s="438"/>
      <c r="F147" s="443"/>
      <c r="G147" s="443"/>
      <c r="H147" s="444"/>
      <c r="I147" s="445"/>
      <c r="J147" s="1"/>
      <c r="K147" s="1"/>
      <c r="L147" s="443"/>
      <c r="M147" s="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305"/>
      <c r="AZ147" s="305"/>
      <c r="BA147" s="305"/>
      <c r="BB147" s="305"/>
      <c r="BC147" s="305"/>
      <c r="BD147" s="305"/>
      <c r="BE147" s="305"/>
      <c r="BF147" s="305"/>
      <c r="BG147" s="305"/>
      <c r="BH147" s="305"/>
      <c r="BI147" s="305"/>
      <c r="BJ147" s="305"/>
      <c r="BK147" s="305"/>
      <c r="BL147" s="305"/>
      <c r="BM147" s="305"/>
      <c r="BN147" s="305"/>
      <c r="BO147" s="305"/>
      <c r="BP147" s="305"/>
      <c r="BQ147" s="305"/>
      <c r="BR147" s="305"/>
      <c r="BS147" s="305"/>
      <c r="BT147" s="305"/>
      <c r="BU147" s="305"/>
      <c r="BV147" s="305"/>
      <c r="BW147" s="305"/>
      <c r="BX147" s="305"/>
      <c r="BY147" s="305"/>
      <c r="BZ147" s="305"/>
      <c r="CA147" s="305"/>
      <c r="CB147" s="305"/>
      <c r="CC147" s="305"/>
      <c r="CD147" s="305"/>
      <c r="CE147" s="305"/>
      <c r="CF147" s="305"/>
      <c r="CG147" s="305"/>
      <c r="CH147" s="305"/>
      <c r="CI147" s="305"/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</row>
    <row r="148" spans="1:105" s="2" customFormat="1" ht="12.75">
      <c r="A148" s="442"/>
      <c r="B148" s="442"/>
      <c r="C148" s="1"/>
      <c r="D148" s="438"/>
      <c r="E148" s="438"/>
      <c r="F148" s="443"/>
      <c r="G148" s="443"/>
      <c r="H148" s="444"/>
      <c r="I148" s="445"/>
      <c r="J148" s="1"/>
      <c r="K148" s="1"/>
      <c r="L148" s="443"/>
      <c r="M148" s="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305"/>
      <c r="AZ148" s="305"/>
      <c r="BA148" s="305"/>
      <c r="BB148" s="305"/>
      <c r="BC148" s="305"/>
      <c r="BD148" s="305"/>
      <c r="BE148" s="305"/>
      <c r="BF148" s="305"/>
      <c r="BG148" s="305"/>
      <c r="BH148" s="305"/>
      <c r="BI148" s="305"/>
      <c r="BJ148" s="305"/>
      <c r="BK148" s="305"/>
      <c r="BL148" s="305"/>
      <c r="BM148" s="305"/>
      <c r="BN148" s="305"/>
      <c r="BO148" s="305"/>
      <c r="BP148" s="305"/>
      <c r="BQ148" s="305"/>
      <c r="BR148" s="305"/>
      <c r="BS148" s="305"/>
      <c r="BT148" s="305"/>
      <c r="BU148" s="305"/>
      <c r="BV148" s="305"/>
      <c r="BW148" s="305"/>
      <c r="BX148" s="305"/>
      <c r="BY148" s="305"/>
      <c r="BZ148" s="305"/>
      <c r="CA148" s="305"/>
      <c r="CB148" s="305"/>
      <c r="CC148" s="305"/>
      <c r="CD148" s="305"/>
      <c r="CE148" s="305"/>
      <c r="CF148" s="305"/>
      <c r="CG148" s="305"/>
      <c r="CH148" s="305"/>
      <c r="CI148" s="305"/>
      <c r="CJ148" s="305"/>
      <c r="CK148" s="305"/>
      <c r="CL148" s="305"/>
      <c r="CM148" s="305"/>
      <c r="CN148" s="305"/>
      <c r="CO148" s="305"/>
      <c r="CP148" s="305"/>
      <c r="CQ148" s="305"/>
      <c r="CR148" s="305"/>
      <c r="CS148" s="305"/>
      <c r="CT148" s="305"/>
      <c r="CU148" s="305"/>
      <c r="CV148" s="305"/>
      <c r="CW148" s="305"/>
      <c r="CX148" s="305"/>
      <c r="CY148" s="305"/>
      <c r="CZ148" s="305"/>
      <c r="DA148" s="305"/>
    </row>
    <row r="149" spans="1:105" s="2" customFormat="1" ht="12.75">
      <c r="A149" s="442"/>
      <c r="B149" s="442"/>
      <c r="C149" s="1"/>
      <c r="D149" s="438"/>
      <c r="E149" s="438"/>
      <c r="F149" s="443"/>
      <c r="G149" s="443"/>
      <c r="H149" s="444"/>
      <c r="I149" s="445"/>
      <c r="J149" s="1"/>
      <c r="K149" s="1"/>
      <c r="L149" s="443"/>
      <c r="M149" s="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305"/>
      <c r="AZ149" s="305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05"/>
      <c r="CD149" s="305"/>
      <c r="CE149" s="305"/>
      <c r="CF149" s="305"/>
      <c r="CG149" s="305"/>
      <c r="CH149" s="305"/>
      <c r="CI149" s="305"/>
      <c r="CJ149" s="305"/>
      <c r="CK149" s="305"/>
      <c r="CL149" s="305"/>
      <c r="CM149" s="305"/>
      <c r="CN149" s="305"/>
      <c r="CO149" s="305"/>
      <c r="CP149" s="305"/>
      <c r="CQ149" s="305"/>
      <c r="CR149" s="305"/>
      <c r="CS149" s="305"/>
      <c r="CT149" s="305"/>
      <c r="CU149" s="305"/>
      <c r="CV149" s="305"/>
      <c r="CW149" s="305"/>
      <c r="CX149" s="305"/>
      <c r="CY149" s="305"/>
      <c r="CZ149" s="305"/>
      <c r="DA149" s="305"/>
    </row>
    <row r="150" spans="1:105" s="2" customFormat="1" ht="12.75">
      <c r="A150" s="438"/>
      <c r="B150" s="438"/>
      <c r="C150" s="1"/>
      <c r="D150" s="438"/>
      <c r="E150" s="438"/>
      <c r="F150" s="443"/>
      <c r="G150" s="443"/>
      <c r="H150" s="444"/>
      <c r="I150" s="445"/>
      <c r="J150" s="1"/>
      <c r="K150" s="1"/>
      <c r="L150" s="443"/>
      <c r="M150" s="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5"/>
      <c r="BJ150" s="305"/>
      <c r="BK150" s="305"/>
      <c r="BL150" s="305"/>
      <c r="BM150" s="305"/>
      <c r="BN150" s="305"/>
      <c r="BO150" s="305"/>
      <c r="BP150" s="305"/>
      <c r="BQ150" s="305"/>
      <c r="BR150" s="305"/>
      <c r="BS150" s="305"/>
      <c r="BT150" s="305"/>
      <c r="BU150" s="305"/>
      <c r="BV150" s="305"/>
      <c r="BW150" s="305"/>
      <c r="BX150" s="305"/>
      <c r="BY150" s="305"/>
      <c r="BZ150" s="305"/>
      <c r="CA150" s="305"/>
      <c r="CB150" s="305"/>
      <c r="CC150" s="305"/>
      <c r="CD150" s="305"/>
      <c r="CE150" s="305"/>
      <c r="CF150" s="305"/>
      <c r="CG150" s="305"/>
      <c r="CH150" s="305"/>
      <c r="CI150" s="305"/>
      <c r="CJ150" s="305"/>
      <c r="CK150" s="305"/>
      <c r="CL150" s="305"/>
      <c r="CM150" s="305"/>
      <c r="CN150" s="305"/>
      <c r="CO150" s="305"/>
      <c r="CP150" s="305"/>
      <c r="CQ150" s="305"/>
      <c r="CR150" s="305"/>
      <c r="CS150" s="305"/>
      <c r="CT150" s="305"/>
      <c r="CU150" s="305"/>
      <c r="CV150" s="305"/>
      <c r="CW150" s="305"/>
      <c r="CX150" s="305"/>
      <c r="CY150" s="305"/>
      <c r="CZ150" s="305"/>
      <c r="DA150" s="305"/>
    </row>
    <row r="151" spans="1:105" s="2" customFormat="1" ht="12.75">
      <c r="A151" s="438"/>
      <c r="B151" s="438"/>
      <c r="C151" s="1"/>
      <c r="D151" s="438"/>
      <c r="E151" s="438"/>
      <c r="F151" s="443"/>
      <c r="G151" s="443"/>
      <c r="H151" s="444"/>
      <c r="I151" s="445"/>
      <c r="J151" s="1"/>
      <c r="K151" s="1"/>
      <c r="L151" s="443"/>
      <c r="M151" s="1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  <c r="AZ151" s="305"/>
      <c r="BA151" s="305"/>
      <c r="BB151" s="305"/>
      <c r="BC151" s="305"/>
      <c r="BD151" s="305"/>
      <c r="BE151" s="305"/>
      <c r="BF151" s="305"/>
      <c r="BG151" s="305"/>
      <c r="BH151" s="305"/>
      <c r="BI151" s="305"/>
      <c r="BJ151" s="305"/>
      <c r="BK151" s="305"/>
      <c r="BL151" s="305"/>
      <c r="BM151" s="305"/>
      <c r="BN151" s="305"/>
      <c r="BO151" s="305"/>
      <c r="BP151" s="305"/>
      <c r="BQ151" s="305"/>
      <c r="BR151" s="305"/>
      <c r="BS151" s="305"/>
      <c r="BT151" s="305"/>
      <c r="BU151" s="305"/>
      <c r="BV151" s="305"/>
      <c r="BW151" s="305"/>
      <c r="BX151" s="305"/>
      <c r="BY151" s="305"/>
      <c r="BZ151" s="305"/>
      <c r="CA151" s="305"/>
      <c r="CB151" s="305"/>
      <c r="CC151" s="305"/>
      <c r="CD151" s="305"/>
      <c r="CE151" s="305"/>
      <c r="CF151" s="305"/>
      <c r="CG151" s="305"/>
      <c r="CH151" s="305"/>
      <c r="CI151" s="305"/>
      <c r="CJ151" s="305"/>
      <c r="CK151" s="305"/>
      <c r="CL151" s="305"/>
      <c r="CM151" s="305"/>
      <c r="CN151" s="305"/>
      <c r="CO151" s="305"/>
      <c r="CP151" s="305"/>
      <c r="CQ151" s="305"/>
      <c r="CR151" s="305"/>
      <c r="CS151" s="305"/>
      <c r="CT151" s="305"/>
      <c r="CU151" s="305"/>
      <c r="CV151" s="305"/>
      <c r="CW151" s="305"/>
      <c r="CX151" s="305"/>
      <c r="CY151" s="305"/>
      <c r="CZ151" s="305"/>
      <c r="DA151" s="305"/>
    </row>
    <row r="152" spans="1:105" s="2" customFormat="1" ht="12.75">
      <c r="A152" s="438"/>
      <c r="B152" s="438"/>
      <c r="C152" s="1"/>
      <c r="D152" s="438"/>
      <c r="E152" s="438"/>
      <c r="F152" s="443"/>
      <c r="G152" s="443"/>
      <c r="H152" s="444"/>
      <c r="I152" s="445"/>
      <c r="J152" s="1"/>
      <c r="K152" s="1"/>
      <c r="L152" s="443"/>
      <c r="M152" s="1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  <c r="AZ152" s="305"/>
      <c r="BA152" s="305"/>
      <c r="BB152" s="305"/>
      <c r="BC152" s="305"/>
      <c r="BD152" s="305"/>
      <c r="BE152" s="305"/>
      <c r="BF152" s="305"/>
      <c r="BG152" s="305"/>
      <c r="BH152" s="305"/>
      <c r="BI152" s="305"/>
      <c r="BJ152" s="305"/>
      <c r="BK152" s="305"/>
      <c r="BL152" s="305"/>
      <c r="BM152" s="305"/>
      <c r="BN152" s="305"/>
      <c r="BO152" s="305"/>
      <c r="BP152" s="305"/>
      <c r="BQ152" s="305"/>
      <c r="BR152" s="305"/>
      <c r="BS152" s="305"/>
      <c r="BT152" s="305"/>
      <c r="BU152" s="305"/>
      <c r="BV152" s="305"/>
      <c r="BW152" s="305"/>
      <c r="BX152" s="305"/>
      <c r="BY152" s="305"/>
      <c r="BZ152" s="305"/>
      <c r="CA152" s="305"/>
      <c r="CB152" s="305"/>
      <c r="CC152" s="305"/>
      <c r="CD152" s="305"/>
      <c r="CE152" s="305"/>
      <c r="CF152" s="305"/>
      <c r="CG152" s="305"/>
      <c r="CH152" s="305"/>
      <c r="CI152" s="305"/>
      <c r="CJ152" s="305"/>
      <c r="CK152" s="305"/>
      <c r="CL152" s="305"/>
      <c r="CM152" s="305"/>
      <c r="CN152" s="305"/>
      <c r="CO152" s="305"/>
      <c r="CP152" s="305"/>
      <c r="CQ152" s="305"/>
      <c r="CR152" s="305"/>
      <c r="CS152" s="305"/>
      <c r="CT152" s="305"/>
      <c r="CU152" s="305"/>
      <c r="CV152" s="305"/>
      <c r="CW152" s="305"/>
      <c r="CX152" s="305"/>
      <c r="CY152" s="305"/>
      <c r="CZ152" s="305"/>
      <c r="DA152" s="305"/>
    </row>
    <row r="153" spans="1:105" s="2" customFormat="1" ht="12.75">
      <c r="A153" s="438"/>
      <c r="B153" s="438"/>
      <c r="C153" s="1"/>
      <c r="D153" s="438"/>
      <c r="E153" s="438"/>
      <c r="F153" s="443"/>
      <c r="G153" s="443"/>
      <c r="H153" s="444"/>
      <c r="I153" s="445"/>
      <c r="J153" s="1"/>
      <c r="K153" s="1"/>
      <c r="L153" s="443"/>
      <c r="M153" s="1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/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5"/>
      <c r="BX153" s="305"/>
      <c r="BY153" s="305"/>
      <c r="BZ153" s="305"/>
      <c r="CA153" s="305"/>
      <c r="CB153" s="305"/>
      <c r="CC153" s="305"/>
      <c r="CD153" s="305"/>
      <c r="CE153" s="305"/>
      <c r="CF153" s="305"/>
      <c r="CG153" s="305"/>
      <c r="CH153" s="305"/>
      <c r="CI153" s="305"/>
      <c r="CJ153" s="305"/>
      <c r="CK153" s="305"/>
      <c r="CL153" s="305"/>
      <c r="CM153" s="305"/>
      <c r="CN153" s="305"/>
      <c r="CO153" s="305"/>
      <c r="CP153" s="305"/>
      <c r="CQ153" s="305"/>
      <c r="CR153" s="305"/>
      <c r="CS153" s="305"/>
      <c r="CT153" s="305"/>
      <c r="CU153" s="305"/>
      <c r="CV153" s="305"/>
      <c r="CW153" s="305"/>
      <c r="CX153" s="305"/>
      <c r="CY153" s="305"/>
      <c r="CZ153" s="305"/>
      <c r="DA153" s="305"/>
    </row>
    <row r="154" spans="1:105" s="2" customFormat="1" ht="12.75">
      <c r="A154" s="438"/>
      <c r="B154" s="438"/>
      <c r="C154" s="1"/>
      <c r="D154" s="438"/>
      <c r="E154" s="438"/>
      <c r="F154" s="443"/>
      <c r="G154" s="443"/>
      <c r="H154" s="444"/>
      <c r="I154" s="445"/>
      <c r="J154" s="1"/>
      <c r="K154" s="1"/>
      <c r="L154" s="443"/>
      <c r="M154" s="1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305"/>
      <c r="BE154" s="305"/>
      <c r="BF154" s="305"/>
      <c r="BG154" s="305"/>
      <c r="BH154" s="305"/>
      <c r="BI154" s="305"/>
      <c r="BJ154" s="305"/>
      <c r="BK154" s="305"/>
      <c r="BL154" s="305"/>
      <c r="BM154" s="305"/>
      <c r="BN154" s="305"/>
      <c r="BO154" s="305"/>
      <c r="BP154" s="305"/>
      <c r="BQ154" s="305"/>
      <c r="BR154" s="305"/>
      <c r="BS154" s="305"/>
      <c r="BT154" s="305"/>
      <c r="BU154" s="305"/>
      <c r="BV154" s="305"/>
      <c r="BW154" s="305"/>
      <c r="BX154" s="305"/>
      <c r="BY154" s="305"/>
      <c r="BZ154" s="305"/>
      <c r="CA154" s="305"/>
      <c r="CB154" s="305"/>
      <c r="CC154" s="305"/>
      <c r="CD154" s="305"/>
      <c r="CE154" s="305"/>
      <c r="CF154" s="305"/>
      <c r="CG154" s="305"/>
      <c r="CH154" s="305"/>
      <c r="CI154" s="305"/>
      <c r="CJ154" s="305"/>
      <c r="CK154" s="305"/>
      <c r="CL154" s="305"/>
      <c r="CM154" s="305"/>
      <c r="CN154" s="305"/>
      <c r="CO154" s="305"/>
      <c r="CP154" s="305"/>
      <c r="CQ154" s="305"/>
      <c r="CR154" s="305"/>
      <c r="CS154" s="305"/>
      <c r="CT154" s="305"/>
      <c r="CU154" s="305"/>
      <c r="CV154" s="305"/>
      <c r="CW154" s="305"/>
      <c r="CX154" s="305"/>
      <c r="CY154" s="305"/>
      <c r="CZ154" s="305"/>
      <c r="DA154" s="305"/>
    </row>
    <row r="155" spans="1:105" s="2" customFormat="1" ht="12.75">
      <c r="A155" s="438"/>
      <c r="B155" s="438"/>
      <c r="C155" s="1"/>
      <c r="D155" s="438"/>
      <c r="E155" s="438"/>
      <c r="F155" s="443"/>
      <c r="G155" s="443"/>
      <c r="H155" s="444"/>
      <c r="I155" s="445"/>
      <c r="J155" s="1"/>
      <c r="K155" s="1"/>
      <c r="L155" s="443"/>
      <c r="M155" s="1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  <c r="BH155" s="305"/>
      <c r="BI155" s="305"/>
      <c r="BJ155" s="305"/>
      <c r="BK155" s="305"/>
      <c r="BL155" s="305"/>
      <c r="BM155" s="305"/>
      <c r="BN155" s="305"/>
      <c r="BO155" s="305"/>
      <c r="BP155" s="305"/>
      <c r="BQ155" s="305"/>
      <c r="BR155" s="305"/>
      <c r="BS155" s="305"/>
      <c r="BT155" s="305"/>
      <c r="BU155" s="305"/>
      <c r="BV155" s="305"/>
      <c r="BW155" s="305"/>
      <c r="BX155" s="305"/>
      <c r="BY155" s="305"/>
      <c r="BZ155" s="305"/>
      <c r="CA155" s="305"/>
      <c r="CB155" s="305"/>
      <c r="CC155" s="305"/>
      <c r="CD155" s="305"/>
      <c r="CE155" s="305"/>
      <c r="CF155" s="305"/>
      <c r="CG155" s="305"/>
      <c r="CH155" s="305"/>
      <c r="CI155" s="305"/>
      <c r="CJ155" s="305"/>
      <c r="CK155" s="305"/>
      <c r="CL155" s="305"/>
      <c r="CM155" s="305"/>
      <c r="CN155" s="305"/>
      <c r="CO155" s="305"/>
      <c r="CP155" s="305"/>
      <c r="CQ155" s="305"/>
      <c r="CR155" s="305"/>
      <c r="CS155" s="305"/>
      <c r="CT155" s="305"/>
      <c r="CU155" s="305"/>
      <c r="CV155" s="305"/>
      <c r="CW155" s="305"/>
      <c r="CX155" s="305"/>
      <c r="CY155" s="305"/>
      <c r="CZ155" s="305"/>
      <c r="DA155" s="305"/>
    </row>
    <row r="156" spans="1:105" s="2" customFormat="1" ht="12.75">
      <c r="A156" s="438"/>
      <c r="B156" s="438"/>
      <c r="C156" s="1"/>
      <c r="D156" s="438"/>
      <c r="E156" s="438"/>
      <c r="F156" s="443"/>
      <c r="G156" s="443"/>
      <c r="H156" s="444"/>
      <c r="I156" s="445"/>
      <c r="J156" s="1"/>
      <c r="K156" s="1"/>
      <c r="L156" s="443"/>
      <c r="M156" s="1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305"/>
      <c r="AT156" s="305"/>
      <c r="AU156" s="305"/>
      <c r="AV156" s="305"/>
      <c r="AW156" s="305"/>
      <c r="AX156" s="305"/>
      <c r="AY156" s="305"/>
      <c r="AZ156" s="305"/>
      <c r="BA156" s="305"/>
      <c r="BB156" s="305"/>
      <c r="BC156" s="305"/>
      <c r="BD156" s="305"/>
      <c r="BE156" s="305"/>
      <c r="BF156" s="305"/>
      <c r="BG156" s="305"/>
      <c r="BH156" s="305"/>
      <c r="BI156" s="305"/>
      <c r="BJ156" s="305"/>
      <c r="BK156" s="305"/>
      <c r="BL156" s="305"/>
      <c r="BM156" s="305"/>
      <c r="BN156" s="305"/>
      <c r="BO156" s="305"/>
      <c r="BP156" s="305"/>
      <c r="BQ156" s="305"/>
      <c r="BR156" s="305"/>
      <c r="BS156" s="305"/>
      <c r="BT156" s="305"/>
      <c r="BU156" s="305"/>
      <c r="BV156" s="305"/>
      <c r="BW156" s="305"/>
      <c r="BX156" s="305"/>
      <c r="BY156" s="305"/>
      <c r="BZ156" s="305"/>
      <c r="CA156" s="305"/>
      <c r="CB156" s="305"/>
      <c r="CC156" s="305"/>
      <c r="CD156" s="305"/>
      <c r="CE156" s="305"/>
      <c r="CF156" s="305"/>
      <c r="CG156" s="305"/>
      <c r="CH156" s="305"/>
      <c r="CI156" s="305"/>
      <c r="CJ156" s="305"/>
      <c r="CK156" s="305"/>
      <c r="CL156" s="305"/>
      <c r="CM156" s="305"/>
      <c r="CN156" s="305"/>
      <c r="CO156" s="305"/>
      <c r="CP156" s="305"/>
      <c r="CQ156" s="305"/>
      <c r="CR156" s="305"/>
      <c r="CS156" s="305"/>
      <c r="CT156" s="305"/>
      <c r="CU156" s="305"/>
      <c r="CV156" s="305"/>
      <c r="CW156" s="305"/>
      <c r="CX156" s="305"/>
      <c r="CY156" s="305"/>
      <c r="CZ156" s="305"/>
      <c r="DA156" s="305"/>
    </row>
    <row r="157" spans="1:105" s="2" customFormat="1" ht="12.75">
      <c r="A157" s="438"/>
      <c r="B157" s="438"/>
      <c r="C157" s="1"/>
      <c r="D157" s="438"/>
      <c r="E157" s="438"/>
      <c r="F157" s="443"/>
      <c r="G157" s="443"/>
      <c r="H157" s="444"/>
      <c r="I157" s="445"/>
      <c r="J157" s="1"/>
      <c r="K157" s="1"/>
      <c r="L157" s="443"/>
      <c r="M157" s="1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  <c r="BH157" s="305"/>
      <c r="BI157" s="305"/>
      <c r="BJ157" s="305"/>
      <c r="BK157" s="305"/>
      <c r="BL157" s="305"/>
      <c r="BM157" s="305"/>
      <c r="BN157" s="305"/>
      <c r="BO157" s="305"/>
      <c r="BP157" s="305"/>
      <c r="BQ157" s="305"/>
      <c r="BR157" s="305"/>
      <c r="BS157" s="305"/>
      <c r="BT157" s="305"/>
      <c r="BU157" s="305"/>
      <c r="BV157" s="305"/>
      <c r="BW157" s="305"/>
      <c r="BX157" s="305"/>
      <c r="BY157" s="305"/>
      <c r="BZ157" s="305"/>
      <c r="CA157" s="305"/>
      <c r="CB157" s="305"/>
      <c r="CC157" s="305"/>
      <c r="CD157" s="305"/>
      <c r="CE157" s="305"/>
      <c r="CF157" s="305"/>
      <c r="CG157" s="305"/>
      <c r="CH157" s="305"/>
      <c r="CI157" s="305"/>
      <c r="CJ157" s="305"/>
      <c r="CK157" s="305"/>
      <c r="CL157" s="305"/>
      <c r="CM157" s="305"/>
      <c r="CN157" s="305"/>
      <c r="CO157" s="305"/>
      <c r="CP157" s="305"/>
      <c r="CQ157" s="305"/>
      <c r="CR157" s="305"/>
      <c r="CS157" s="305"/>
      <c r="CT157" s="305"/>
      <c r="CU157" s="305"/>
      <c r="CV157" s="305"/>
      <c r="CW157" s="305"/>
      <c r="CX157" s="305"/>
      <c r="CY157" s="305"/>
      <c r="CZ157" s="305"/>
      <c r="DA157" s="305"/>
    </row>
    <row r="158" spans="1:105" s="2" customFormat="1" ht="12.75">
      <c r="A158" s="438"/>
      <c r="B158" s="438"/>
      <c r="C158" s="1"/>
      <c r="D158" s="438"/>
      <c r="E158" s="438"/>
      <c r="F158" s="443"/>
      <c r="G158" s="443"/>
      <c r="H158" s="444"/>
      <c r="I158" s="445"/>
      <c r="J158" s="1"/>
      <c r="K158" s="1"/>
      <c r="L158" s="443"/>
      <c r="M158" s="1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  <c r="BH158" s="305"/>
      <c r="BI158" s="305"/>
      <c r="BJ158" s="305"/>
      <c r="BK158" s="305"/>
      <c r="BL158" s="305"/>
      <c r="BM158" s="305"/>
      <c r="BN158" s="305"/>
      <c r="BO158" s="305"/>
      <c r="BP158" s="305"/>
      <c r="BQ158" s="305"/>
      <c r="BR158" s="305"/>
      <c r="BS158" s="305"/>
      <c r="BT158" s="305"/>
      <c r="BU158" s="305"/>
      <c r="BV158" s="305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</row>
    <row r="159" spans="1:105" s="2" customFormat="1" ht="12.75">
      <c r="A159" s="438"/>
      <c r="B159" s="438"/>
      <c r="C159" s="1"/>
      <c r="D159" s="438"/>
      <c r="E159" s="438"/>
      <c r="F159" s="443"/>
      <c r="G159" s="443"/>
      <c r="H159" s="444"/>
      <c r="I159" s="445"/>
      <c r="J159" s="1"/>
      <c r="K159" s="1"/>
      <c r="L159" s="443"/>
      <c r="M159" s="1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305"/>
      <c r="AO159" s="305"/>
      <c r="AP159" s="305"/>
      <c r="AQ159" s="305"/>
      <c r="AR159" s="305"/>
      <c r="AS159" s="305"/>
      <c r="AT159" s="305"/>
      <c r="AU159" s="305"/>
      <c r="AV159" s="305"/>
      <c r="AW159" s="305"/>
      <c r="AX159" s="305"/>
      <c r="AY159" s="305"/>
      <c r="AZ159" s="305"/>
      <c r="BA159" s="305"/>
      <c r="BB159" s="305"/>
      <c r="BC159" s="305"/>
      <c r="BD159" s="305"/>
      <c r="BE159" s="305"/>
      <c r="BF159" s="305"/>
      <c r="BG159" s="305"/>
      <c r="BH159" s="305"/>
      <c r="BI159" s="305"/>
      <c r="BJ159" s="305"/>
      <c r="BK159" s="305"/>
      <c r="BL159" s="305"/>
      <c r="BM159" s="305"/>
      <c r="BN159" s="305"/>
      <c r="BO159" s="305"/>
      <c r="BP159" s="305"/>
      <c r="BQ159" s="305"/>
      <c r="BR159" s="305"/>
      <c r="BS159" s="305"/>
      <c r="BT159" s="305"/>
      <c r="BU159" s="305"/>
      <c r="BV159" s="305"/>
      <c r="BW159" s="305"/>
      <c r="BX159" s="305"/>
      <c r="BY159" s="305"/>
      <c r="BZ159" s="305"/>
      <c r="CA159" s="305"/>
      <c r="CB159" s="305"/>
      <c r="CC159" s="305"/>
      <c r="CD159" s="305"/>
      <c r="CE159" s="305"/>
      <c r="CF159" s="305"/>
      <c r="CG159" s="305"/>
      <c r="CH159" s="305"/>
      <c r="CI159" s="305"/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</row>
    <row r="160" spans="1:105" s="2" customFormat="1" ht="12.75">
      <c r="A160" s="438"/>
      <c r="B160" s="438"/>
      <c r="C160" s="1"/>
      <c r="D160" s="438"/>
      <c r="E160" s="438"/>
      <c r="F160" s="443"/>
      <c r="G160" s="443"/>
      <c r="H160" s="444"/>
      <c r="I160" s="445"/>
      <c r="J160" s="1"/>
      <c r="K160" s="1"/>
      <c r="L160" s="443"/>
      <c r="M160" s="1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305"/>
      <c r="AO160" s="305"/>
      <c r="AP160" s="305"/>
      <c r="AQ160" s="305"/>
      <c r="AR160" s="305"/>
      <c r="AS160" s="305"/>
      <c r="AT160" s="305"/>
      <c r="AU160" s="305"/>
      <c r="AV160" s="305"/>
      <c r="AW160" s="305"/>
      <c r="AX160" s="305"/>
      <c r="AY160" s="305"/>
      <c r="AZ160" s="305"/>
      <c r="BA160" s="305"/>
      <c r="BB160" s="305"/>
      <c r="BC160" s="305"/>
      <c r="BD160" s="305"/>
      <c r="BE160" s="305"/>
      <c r="BF160" s="305"/>
      <c r="BG160" s="305"/>
      <c r="BH160" s="305"/>
      <c r="BI160" s="305"/>
      <c r="BJ160" s="305"/>
      <c r="BK160" s="305"/>
      <c r="BL160" s="305"/>
      <c r="BM160" s="305"/>
      <c r="BN160" s="305"/>
      <c r="BO160" s="305"/>
      <c r="BP160" s="305"/>
      <c r="BQ160" s="305"/>
      <c r="BR160" s="305"/>
      <c r="BS160" s="305"/>
      <c r="BT160" s="305"/>
      <c r="BU160" s="305"/>
      <c r="BV160" s="305"/>
      <c r="BW160" s="305"/>
      <c r="BX160" s="305"/>
      <c r="BY160" s="305"/>
      <c r="BZ160" s="305"/>
      <c r="CA160" s="305"/>
      <c r="CB160" s="305"/>
      <c r="CC160" s="305"/>
      <c r="CD160" s="305"/>
      <c r="CE160" s="305"/>
      <c r="CF160" s="305"/>
      <c r="CG160" s="305"/>
      <c r="CH160" s="305"/>
      <c r="CI160" s="305"/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</row>
    <row r="161" spans="1:105" s="2" customFormat="1" ht="12.75">
      <c r="A161" s="438"/>
      <c r="B161" s="438"/>
      <c r="C161" s="1"/>
      <c r="D161" s="438"/>
      <c r="E161" s="438"/>
      <c r="F161" s="443"/>
      <c r="G161" s="443"/>
      <c r="H161" s="444"/>
      <c r="I161" s="445"/>
      <c r="J161" s="1"/>
      <c r="K161" s="1"/>
      <c r="L161" s="443"/>
      <c r="M161" s="1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  <c r="AJ161" s="305"/>
      <c r="AK161" s="305"/>
      <c r="AL161" s="305"/>
      <c r="AM161" s="305"/>
      <c r="AN161" s="305"/>
      <c r="AO161" s="305"/>
      <c r="AP161" s="305"/>
      <c r="AQ161" s="305"/>
      <c r="AR161" s="305"/>
      <c r="AS161" s="305"/>
      <c r="AT161" s="305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  <c r="BH161" s="305"/>
      <c r="BI161" s="305"/>
      <c r="BJ161" s="305"/>
      <c r="BK161" s="305"/>
      <c r="BL161" s="305"/>
      <c r="BM161" s="305"/>
      <c r="BN161" s="305"/>
      <c r="BO161" s="305"/>
      <c r="BP161" s="305"/>
      <c r="BQ161" s="305"/>
      <c r="BR161" s="305"/>
      <c r="BS161" s="305"/>
      <c r="BT161" s="305"/>
      <c r="BU161" s="305"/>
      <c r="BV161" s="305"/>
      <c r="BW161" s="305"/>
      <c r="BX161" s="305"/>
      <c r="BY161" s="305"/>
      <c r="BZ161" s="305"/>
      <c r="CA161" s="305"/>
      <c r="CB161" s="305"/>
      <c r="CC161" s="305"/>
      <c r="CD161" s="305"/>
      <c r="CE161" s="305"/>
      <c r="CF161" s="305"/>
      <c r="CG161" s="305"/>
      <c r="CH161" s="305"/>
      <c r="CI161" s="305"/>
      <c r="CJ161" s="305"/>
      <c r="CK161" s="305"/>
      <c r="CL161" s="305"/>
      <c r="CM161" s="305"/>
      <c r="CN161" s="305"/>
      <c r="CO161" s="305"/>
      <c r="CP161" s="305"/>
      <c r="CQ161" s="305"/>
      <c r="CR161" s="305"/>
      <c r="CS161" s="305"/>
      <c r="CT161" s="305"/>
      <c r="CU161" s="305"/>
      <c r="CV161" s="305"/>
      <c r="CW161" s="305"/>
      <c r="CX161" s="305"/>
      <c r="CY161" s="305"/>
      <c r="CZ161" s="305"/>
      <c r="DA161" s="305"/>
    </row>
    <row r="162" spans="1:105" s="2" customFormat="1" ht="12.75">
      <c r="A162" s="438"/>
      <c r="B162" s="438"/>
      <c r="C162" s="1"/>
      <c r="D162" s="438"/>
      <c r="E162" s="438"/>
      <c r="F162" s="443"/>
      <c r="G162" s="443"/>
      <c r="H162" s="444"/>
      <c r="I162" s="445"/>
      <c r="J162" s="1"/>
      <c r="K162" s="1"/>
      <c r="L162" s="443"/>
      <c r="M162" s="1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/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/>
      <c r="CJ162" s="305"/>
      <c r="CK162" s="305"/>
      <c r="CL162" s="305"/>
      <c r="CM162" s="305"/>
      <c r="CN162" s="305"/>
      <c r="CO162" s="305"/>
      <c r="CP162" s="305"/>
      <c r="CQ162" s="305"/>
      <c r="CR162" s="305"/>
      <c r="CS162" s="305"/>
      <c r="CT162" s="305"/>
      <c r="CU162" s="305"/>
      <c r="CV162" s="305"/>
      <c r="CW162" s="305"/>
      <c r="CX162" s="305"/>
      <c r="CY162" s="305"/>
      <c r="CZ162" s="305"/>
      <c r="DA162" s="305"/>
    </row>
    <row r="163" spans="1:105" s="2" customFormat="1" ht="12.75">
      <c r="A163" s="438"/>
      <c r="B163" s="438"/>
      <c r="C163" s="1"/>
      <c r="D163" s="438"/>
      <c r="E163" s="438"/>
      <c r="F163" s="443"/>
      <c r="G163" s="443"/>
      <c r="H163" s="444"/>
      <c r="I163" s="445"/>
      <c r="J163" s="1"/>
      <c r="K163" s="1"/>
      <c r="L163" s="443"/>
      <c r="M163" s="1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5"/>
      <c r="AP163" s="305"/>
      <c r="AQ163" s="305"/>
      <c r="AR163" s="305"/>
      <c r="AS163" s="305"/>
      <c r="AT163" s="305"/>
      <c r="AU163" s="305"/>
      <c r="AV163" s="305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305"/>
      <c r="BG163" s="305"/>
      <c r="BH163" s="305"/>
      <c r="BI163" s="305"/>
      <c r="BJ163" s="305"/>
      <c r="BK163" s="305"/>
      <c r="BL163" s="305"/>
      <c r="BM163" s="305"/>
      <c r="BN163" s="305"/>
      <c r="BO163" s="305"/>
      <c r="BP163" s="305"/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/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5"/>
      <c r="CT163" s="305"/>
      <c r="CU163" s="305"/>
      <c r="CV163" s="305"/>
      <c r="CW163" s="305"/>
      <c r="CX163" s="305"/>
      <c r="CY163" s="305"/>
      <c r="CZ163" s="305"/>
      <c r="DA163" s="305"/>
    </row>
    <row r="164" spans="1:105" s="2" customFormat="1" ht="12.75">
      <c r="A164" s="451"/>
      <c r="B164" s="451"/>
      <c r="C164" s="1"/>
      <c r="D164" s="438"/>
      <c r="E164" s="438"/>
      <c r="F164" s="443"/>
      <c r="G164" s="443"/>
      <c r="H164" s="444"/>
      <c r="I164" s="445"/>
      <c r="J164" s="1"/>
      <c r="K164" s="1"/>
      <c r="L164" s="443"/>
      <c r="M164" s="1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5"/>
      <c r="AI164" s="305"/>
      <c r="AJ164" s="305"/>
      <c r="AK164" s="305"/>
      <c r="AL164" s="305"/>
      <c r="AM164" s="305"/>
      <c r="AN164" s="305"/>
      <c r="AO164" s="305"/>
      <c r="AP164" s="305"/>
      <c r="AQ164" s="305"/>
      <c r="AR164" s="305"/>
      <c r="AS164" s="305"/>
      <c r="AT164" s="305"/>
      <c r="AU164" s="305"/>
      <c r="AV164" s="305"/>
      <c r="AW164" s="305"/>
      <c r="AX164" s="305"/>
      <c r="AY164" s="305"/>
      <c r="AZ164" s="305"/>
      <c r="BA164" s="305"/>
      <c r="BB164" s="305"/>
      <c r="BC164" s="305"/>
      <c r="BD164" s="305"/>
      <c r="BE164" s="305"/>
      <c r="BF164" s="305"/>
      <c r="BG164" s="305"/>
      <c r="BH164" s="305"/>
      <c r="BI164" s="305"/>
      <c r="BJ164" s="305"/>
      <c r="BK164" s="305"/>
      <c r="BL164" s="305"/>
      <c r="BM164" s="305"/>
      <c r="BN164" s="305"/>
      <c r="BO164" s="305"/>
      <c r="BP164" s="305"/>
      <c r="BQ164" s="305"/>
      <c r="BR164" s="305"/>
      <c r="BS164" s="305"/>
      <c r="BT164" s="305"/>
      <c r="BU164" s="305"/>
      <c r="BV164" s="305"/>
      <c r="BW164" s="305"/>
      <c r="BX164" s="305"/>
      <c r="BY164" s="305"/>
      <c r="BZ164" s="305"/>
      <c r="CA164" s="305"/>
      <c r="CB164" s="305"/>
      <c r="CC164" s="305"/>
      <c r="CD164" s="305"/>
      <c r="CE164" s="305"/>
      <c r="CF164" s="305"/>
      <c r="CG164" s="305"/>
      <c r="CH164" s="305"/>
      <c r="CI164" s="305"/>
      <c r="CJ164" s="305"/>
      <c r="CK164" s="305"/>
      <c r="CL164" s="305"/>
      <c r="CM164" s="305"/>
      <c r="CN164" s="305"/>
      <c r="CO164" s="305"/>
      <c r="CP164" s="305"/>
      <c r="CQ164" s="305"/>
      <c r="CR164" s="305"/>
      <c r="CS164" s="305"/>
      <c r="CT164" s="305"/>
      <c r="CU164" s="305"/>
      <c r="CV164" s="305"/>
      <c r="CW164" s="305"/>
      <c r="CX164" s="305"/>
      <c r="CY164" s="305"/>
      <c r="CZ164" s="305"/>
      <c r="DA164" s="305"/>
    </row>
    <row r="165" spans="1:105" s="2" customFormat="1" ht="12.75">
      <c r="A165" s="452"/>
      <c r="B165" s="452"/>
      <c r="C165" s="1"/>
      <c r="D165" s="438"/>
      <c r="E165" s="438"/>
      <c r="F165" s="443"/>
      <c r="G165" s="443"/>
      <c r="H165" s="444"/>
      <c r="I165" s="445"/>
      <c r="J165" s="1"/>
      <c r="K165" s="1"/>
      <c r="L165" s="443"/>
      <c r="M165" s="1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/>
      <c r="BM165" s="305"/>
      <c r="BN165" s="305"/>
      <c r="BO165" s="305"/>
      <c r="BP165" s="305"/>
      <c r="BQ165" s="305"/>
      <c r="BR165" s="305"/>
      <c r="BS165" s="305"/>
      <c r="BT165" s="305"/>
      <c r="BU165" s="305"/>
      <c r="BV165" s="305"/>
      <c r="BW165" s="305"/>
      <c r="BX165" s="305"/>
      <c r="BY165" s="305"/>
      <c r="BZ165" s="305"/>
      <c r="CA165" s="305"/>
      <c r="CB165" s="305"/>
      <c r="CC165" s="305"/>
      <c r="CD165" s="305"/>
      <c r="CE165" s="305"/>
      <c r="CF165" s="305"/>
      <c r="CG165" s="305"/>
      <c r="CH165" s="305"/>
      <c r="CI165" s="305"/>
      <c r="CJ165" s="305"/>
      <c r="CK165" s="305"/>
      <c r="CL165" s="305"/>
      <c r="CM165" s="305"/>
      <c r="CN165" s="305"/>
      <c r="CO165" s="305"/>
      <c r="CP165" s="305"/>
      <c r="CQ165" s="305"/>
      <c r="CR165" s="305"/>
      <c r="CS165" s="305"/>
      <c r="CT165" s="305"/>
      <c r="CU165" s="305"/>
      <c r="CV165" s="305"/>
      <c r="CW165" s="305"/>
      <c r="CX165" s="305"/>
      <c r="CY165" s="305"/>
      <c r="CZ165" s="305"/>
      <c r="DA165" s="305"/>
    </row>
    <row r="166" spans="1:105" s="2" customFormat="1" ht="12.75">
      <c r="A166" s="452"/>
      <c r="B166" s="452"/>
      <c r="C166" s="1"/>
      <c r="D166" s="438"/>
      <c r="E166" s="438"/>
      <c r="F166" s="443"/>
      <c r="G166" s="443"/>
      <c r="H166" s="444"/>
      <c r="I166" s="445"/>
      <c r="J166" s="1"/>
      <c r="K166" s="1"/>
      <c r="L166" s="443"/>
      <c r="M166" s="1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5"/>
      <c r="CC166" s="305"/>
      <c r="CD166" s="305"/>
      <c r="CE166" s="305"/>
      <c r="CF166" s="305"/>
      <c r="CG166" s="305"/>
      <c r="CH166" s="305"/>
      <c r="CI166" s="305"/>
      <c r="CJ166" s="305"/>
      <c r="CK166" s="305"/>
      <c r="CL166" s="305"/>
      <c r="CM166" s="305"/>
      <c r="CN166" s="305"/>
      <c r="CO166" s="305"/>
      <c r="CP166" s="305"/>
      <c r="CQ166" s="305"/>
      <c r="CR166" s="305"/>
      <c r="CS166" s="305"/>
      <c r="CT166" s="305"/>
      <c r="CU166" s="305"/>
      <c r="CV166" s="305"/>
      <c r="CW166" s="305"/>
      <c r="CX166" s="305"/>
      <c r="CY166" s="305"/>
      <c r="CZ166" s="305"/>
      <c r="DA166" s="305"/>
    </row>
    <row r="167" spans="1:105" s="2" customFormat="1" ht="12.75">
      <c r="A167" s="452"/>
      <c r="B167" s="452"/>
      <c r="C167" s="1"/>
      <c r="D167" s="438"/>
      <c r="E167" s="438"/>
      <c r="F167" s="443"/>
      <c r="G167" s="443"/>
      <c r="H167" s="444"/>
      <c r="I167" s="445"/>
      <c r="J167" s="1"/>
      <c r="K167" s="1"/>
      <c r="L167" s="443"/>
      <c r="M167" s="1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5"/>
      <c r="CC167" s="305"/>
      <c r="CD167" s="305"/>
      <c r="CE167" s="305"/>
      <c r="CF167" s="305"/>
      <c r="CG167" s="305"/>
      <c r="CH167" s="305"/>
      <c r="CI167" s="305"/>
      <c r="CJ167" s="305"/>
      <c r="CK167" s="305"/>
      <c r="CL167" s="305"/>
      <c r="CM167" s="305"/>
      <c r="CN167" s="305"/>
      <c r="CO167" s="305"/>
      <c r="CP167" s="305"/>
      <c r="CQ167" s="305"/>
      <c r="CR167" s="305"/>
      <c r="CS167" s="305"/>
      <c r="CT167" s="305"/>
      <c r="CU167" s="305"/>
      <c r="CV167" s="305"/>
      <c r="CW167" s="305"/>
      <c r="CX167" s="305"/>
      <c r="CY167" s="305"/>
      <c r="CZ167" s="305"/>
      <c r="DA167" s="305"/>
    </row>
    <row r="168" spans="1:105" s="2" customFormat="1" ht="12.75">
      <c r="A168" s="452"/>
      <c r="B168" s="452"/>
      <c r="C168" s="1"/>
      <c r="D168" s="438"/>
      <c r="E168" s="438"/>
      <c r="F168" s="443"/>
      <c r="G168" s="443"/>
      <c r="H168" s="444"/>
      <c r="I168" s="445"/>
      <c r="J168" s="1"/>
      <c r="K168" s="1"/>
      <c r="L168" s="443"/>
      <c r="M168" s="1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  <c r="AM168" s="305"/>
      <c r="AN168" s="305"/>
      <c r="AO168" s="305"/>
      <c r="AP168" s="305"/>
      <c r="AQ168" s="305"/>
      <c r="AR168" s="305"/>
      <c r="AS168" s="305"/>
      <c r="AT168" s="305"/>
      <c r="AU168" s="305"/>
      <c r="AV168" s="305"/>
      <c r="AW168" s="305"/>
      <c r="AX168" s="305"/>
      <c r="AY168" s="305"/>
      <c r="AZ168" s="305"/>
      <c r="BA168" s="305"/>
      <c r="BB168" s="305"/>
      <c r="BC168" s="305"/>
      <c r="BD168" s="305"/>
      <c r="BE168" s="305"/>
      <c r="BF168" s="305"/>
      <c r="BG168" s="305"/>
      <c r="BH168" s="305"/>
      <c r="BI168" s="305"/>
      <c r="BJ168" s="305"/>
      <c r="BK168" s="305"/>
      <c r="BL168" s="305"/>
      <c r="BM168" s="305"/>
      <c r="BN168" s="305"/>
      <c r="BO168" s="305"/>
      <c r="BP168" s="305"/>
      <c r="BQ168" s="305"/>
      <c r="BR168" s="305"/>
      <c r="BS168" s="305"/>
      <c r="BT168" s="305"/>
      <c r="BU168" s="305"/>
      <c r="BV168" s="305"/>
      <c r="BW168" s="305"/>
      <c r="BX168" s="305"/>
      <c r="BY168" s="305"/>
      <c r="BZ168" s="305"/>
      <c r="CA168" s="305"/>
      <c r="CB168" s="305"/>
      <c r="CC168" s="305"/>
      <c r="CD168" s="305"/>
      <c r="CE168" s="305"/>
      <c r="CF168" s="305"/>
      <c r="CG168" s="305"/>
      <c r="CH168" s="305"/>
      <c r="CI168" s="305"/>
      <c r="CJ168" s="305"/>
      <c r="CK168" s="305"/>
      <c r="CL168" s="305"/>
      <c r="CM168" s="305"/>
      <c r="CN168" s="305"/>
      <c r="CO168" s="305"/>
      <c r="CP168" s="305"/>
      <c r="CQ168" s="305"/>
      <c r="CR168" s="305"/>
      <c r="CS168" s="305"/>
      <c r="CT168" s="305"/>
      <c r="CU168" s="305"/>
      <c r="CV168" s="305"/>
      <c r="CW168" s="305"/>
      <c r="CX168" s="305"/>
      <c r="CY168" s="305"/>
      <c r="CZ168" s="305"/>
      <c r="DA168" s="305"/>
    </row>
    <row r="169" spans="1:105" s="2" customFormat="1" ht="12.75">
      <c r="A169" s="452"/>
      <c r="B169" s="452"/>
      <c r="C169" s="1"/>
      <c r="D169" s="438"/>
      <c r="E169" s="438"/>
      <c r="F169" s="443"/>
      <c r="G169" s="443"/>
      <c r="H169" s="444"/>
      <c r="I169" s="445"/>
      <c r="J169" s="1"/>
      <c r="K169" s="1"/>
      <c r="L169" s="443"/>
      <c r="M169" s="1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5"/>
      <c r="AF169" s="305"/>
      <c r="AG169" s="305"/>
      <c r="AH169" s="305"/>
      <c r="AI169" s="305"/>
      <c r="AJ169" s="305"/>
      <c r="AK169" s="305"/>
      <c r="AL169" s="305"/>
      <c r="AM169" s="305"/>
      <c r="AN169" s="305"/>
      <c r="AO169" s="305"/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  <c r="BH169" s="305"/>
      <c r="BI169" s="305"/>
      <c r="BJ169" s="305"/>
      <c r="BK169" s="305"/>
      <c r="BL169" s="305"/>
      <c r="BM169" s="305"/>
      <c r="BN169" s="305"/>
      <c r="BO169" s="305"/>
      <c r="BP169" s="305"/>
      <c r="BQ169" s="305"/>
      <c r="BR169" s="305"/>
      <c r="BS169" s="305"/>
      <c r="BT169" s="305"/>
      <c r="BU169" s="305"/>
      <c r="BV169" s="305"/>
      <c r="BW169" s="305"/>
      <c r="BX169" s="305"/>
      <c r="BY169" s="305"/>
      <c r="BZ169" s="305"/>
      <c r="CA169" s="305"/>
      <c r="CB169" s="305"/>
      <c r="CC169" s="305"/>
      <c r="CD169" s="305"/>
      <c r="CE169" s="305"/>
      <c r="CF169" s="305"/>
      <c r="CG169" s="305"/>
      <c r="CH169" s="305"/>
      <c r="CI169" s="305"/>
      <c r="CJ169" s="305"/>
      <c r="CK169" s="305"/>
      <c r="CL169" s="305"/>
      <c r="CM169" s="305"/>
      <c r="CN169" s="305"/>
      <c r="CO169" s="305"/>
      <c r="CP169" s="305"/>
      <c r="CQ169" s="305"/>
      <c r="CR169" s="305"/>
      <c r="CS169" s="305"/>
      <c r="CT169" s="305"/>
      <c r="CU169" s="305"/>
      <c r="CV169" s="305"/>
      <c r="CW169" s="305"/>
      <c r="CX169" s="305"/>
      <c r="CY169" s="305"/>
      <c r="CZ169" s="305"/>
      <c r="DA169" s="305"/>
    </row>
    <row r="170" spans="1:105" s="2" customFormat="1" ht="12.75">
      <c r="A170" s="452"/>
      <c r="B170" s="452"/>
      <c r="C170" s="1"/>
      <c r="D170" s="438"/>
      <c r="E170" s="438"/>
      <c r="F170" s="443"/>
      <c r="G170" s="443"/>
      <c r="H170" s="444"/>
      <c r="I170" s="445"/>
      <c r="J170" s="1"/>
      <c r="K170" s="1"/>
      <c r="L170" s="443"/>
      <c r="M170" s="1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  <c r="BH170" s="305"/>
      <c r="BI170" s="305"/>
      <c r="BJ170" s="305"/>
      <c r="BK170" s="305"/>
      <c r="BL170" s="305"/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5"/>
      <c r="BX170" s="305"/>
      <c r="BY170" s="305"/>
      <c r="BZ170" s="305"/>
      <c r="CA170" s="305"/>
      <c r="CB170" s="305"/>
      <c r="CC170" s="305"/>
      <c r="CD170" s="305"/>
      <c r="CE170" s="305"/>
      <c r="CF170" s="305"/>
      <c r="CG170" s="305"/>
      <c r="CH170" s="305"/>
      <c r="CI170" s="305"/>
      <c r="CJ170" s="305"/>
      <c r="CK170" s="305"/>
      <c r="CL170" s="305"/>
      <c r="CM170" s="305"/>
      <c r="CN170" s="305"/>
      <c r="CO170" s="305"/>
      <c r="CP170" s="305"/>
      <c r="CQ170" s="305"/>
      <c r="CR170" s="305"/>
      <c r="CS170" s="305"/>
      <c r="CT170" s="305"/>
      <c r="CU170" s="305"/>
      <c r="CV170" s="305"/>
      <c r="CW170" s="305"/>
      <c r="CX170" s="305"/>
      <c r="CY170" s="305"/>
      <c r="CZ170" s="305"/>
      <c r="DA170" s="305"/>
    </row>
    <row r="171" spans="1:105" s="2" customFormat="1" ht="12.75">
      <c r="A171" s="452"/>
      <c r="B171" s="452"/>
      <c r="C171" s="1"/>
      <c r="D171" s="438"/>
      <c r="E171" s="438"/>
      <c r="F171" s="443"/>
      <c r="G171" s="443"/>
      <c r="H171" s="444"/>
      <c r="I171" s="445"/>
      <c r="J171" s="1"/>
      <c r="K171" s="1"/>
      <c r="L171" s="443"/>
      <c r="M171" s="1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305"/>
      <c r="AO171" s="305"/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  <c r="BH171" s="305"/>
      <c r="BI171" s="305"/>
      <c r="BJ171" s="305"/>
      <c r="BK171" s="305"/>
      <c r="BL171" s="305"/>
      <c r="BM171" s="305"/>
      <c r="BN171" s="305"/>
      <c r="BO171" s="305"/>
      <c r="BP171" s="305"/>
      <c r="BQ171" s="305"/>
      <c r="BR171" s="305"/>
      <c r="BS171" s="305"/>
      <c r="BT171" s="305"/>
      <c r="BU171" s="305"/>
      <c r="BV171" s="305"/>
      <c r="BW171" s="305"/>
      <c r="BX171" s="305"/>
      <c r="BY171" s="305"/>
      <c r="BZ171" s="305"/>
      <c r="CA171" s="305"/>
      <c r="CB171" s="305"/>
      <c r="CC171" s="305"/>
      <c r="CD171" s="305"/>
      <c r="CE171" s="305"/>
      <c r="CF171" s="305"/>
      <c r="CG171" s="305"/>
      <c r="CH171" s="305"/>
      <c r="CI171" s="305"/>
      <c r="CJ171" s="305"/>
      <c r="CK171" s="305"/>
      <c r="CL171" s="305"/>
      <c r="CM171" s="305"/>
      <c r="CN171" s="305"/>
      <c r="CO171" s="305"/>
      <c r="CP171" s="305"/>
      <c r="CQ171" s="305"/>
      <c r="CR171" s="305"/>
      <c r="CS171" s="305"/>
      <c r="CT171" s="305"/>
      <c r="CU171" s="305"/>
      <c r="CV171" s="305"/>
      <c r="CW171" s="305"/>
      <c r="CX171" s="305"/>
      <c r="CY171" s="305"/>
      <c r="CZ171" s="305"/>
      <c r="DA171" s="305"/>
    </row>
    <row r="172" spans="1:105" s="2" customFormat="1" ht="12.75">
      <c r="A172" s="452"/>
      <c r="B172" s="452"/>
      <c r="C172" s="1"/>
      <c r="D172" s="438"/>
      <c r="E172" s="438"/>
      <c r="F172" s="443"/>
      <c r="G172" s="443"/>
      <c r="H172" s="444"/>
      <c r="I172" s="445"/>
      <c r="J172" s="1"/>
      <c r="K172" s="1"/>
      <c r="L172" s="443"/>
      <c r="M172" s="1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305"/>
      <c r="AN172" s="305"/>
      <c r="AO172" s="305"/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/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/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</row>
    <row r="173" spans="1:105" s="2" customFormat="1" ht="12.75">
      <c r="A173" s="452"/>
      <c r="B173" s="452"/>
      <c r="C173" s="1"/>
      <c r="D173" s="438"/>
      <c r="E173" s="438"/>
      <c r="F173" s="443"/>
      <c r="G173" s="443"/>
      <c r="H173" s="444"/>
      <c r="I173" s="445"/>
      <c r="J173" s="1"/>
      <c r="K173" s="1"/>
      <c r="L173" s="443"/>
      <c r="M173" s="1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305"/>
      <c r="AN173" s="305"/>
      <c r="AO173" s="305"/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/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/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</row>
    <row r="174" spans="1:105" s="2" customFormat="1" ht="12.75">
      <c r="A174" s="452"/>
      <c r="B174" s="452"/>
      <c r="C174" s="1"/>
      <c r="D174" s="438"/>
      <c r="E174" s="438"/>
      <c r="F174" s="443"/>
      <c r="G174" s="443"/>
      <c r="H174" s="444"/>
      <c r="I174" s="445"/>
      <c r="J174" s="1"/>
      <c r="K174" s="1"/>
      <c r="L174" s="443"/>
      <c r="M174" s="1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05"/>
      <c r="AK174" s="305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  <c r="BH174" s="305"/>
      <c r="BI174" s="305"/>
      <c r="BJ174" s="305"/>
      <c r="BK174" s="305"/>
      <c r="BL174" s="305"/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5"/>
      <c r="BX174" s="305"/>
      <c r="BY174" s="305"/>
      <c r="BZ174" s="305"/>
      <c r="CA174" s="305"/>
      <c r="CB174" s="305"/>
      <c r="CC174" s="305"/>
      <c r="CD174" s="305"/>
      <c r="CE174" s="305"/>
      <c r="CF174" s="305"/>
      <c r="CG174" s="305"/>
      <c r="CH174" s="305"/>
      <c r="CI174" s="305"/>
      <c r="CJ174" s="305"/>
      <c r="CK174" s="305"/>
      <c r="CL174" s="305"/>
      <c r="CM174" s="305"/>
      <c r="CN174" s="305"/>
      <c r="CO174" s="305"/>
      <c r="CP174" s="305"/>
      <c r="CQ174" s="305"/>
      <c r="CR174" s="305"/>
      <c r="CS174" s="305"/>
      <c r="CT174" s="305"/>
      <c r="CU174" s="305"/>
      <c r="CV174" s="305"/>
      <c r="CW174" s="305"/>
      <c r="CX174" s="305"/>
      <c r="CY174" s="305"/>
      <c r="CZ174" s="305"/>
      <c r="DA174" s="305"/>
    </row>
    <row r="175" spans="1:105" s="2" customFormat="1" ht="12.75">
      <c r="A175" s="452"/>
      <c r="B175" s="452"/>
      <c r="C175" s="1"/>
      <c r="D175" s="438"/>
      <c r="E175" s="438"/>
      <c r="F175" s="443"/>
      <c r="G175" s="443"/>
      <c r="H175" s="444"/>
      <c r="I175" s="445"/>
      <c r="J175" s="1"/>
      <c r="K175" s="1"/>
      <c r="L175" s="443"/>
      <c r="M175" s="1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30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  <c r="BH175" s="305"/>
      <c r="BI175" s="305"/>
      <c r="BJ175" s="305"/>
      <c r="BK175" s="305"/>
      <c r="BL175" s="305"/>
      <c r="BM175" s="305"/>
      <c r="BN175" s="305"/>
      <c r="BO175" s="305"/>
      <c r="BP175" s="305"/>
      <c r="BQ175" s="305"/>
      <c r="BR175" s="305"/>
      <c r="BS175" s="305"/>
      <c r="BT175" s="305"/>
      <c r="BU175" s="305"/>
      <c r="BV175" s="305"/>
      <c r="BW175" s="305"/>
      <c r="BX175" s="305"/>
      <c r="BY175" s="305"/>
      <c r="BZ175" s="305"/>
      <c r="CA175" s="305"/>
      <c r="CB175" s="305"/>
      <c r="CC175" s="305"/>
      <c r="CD175" s="305"/>
      <c r="CE175" s="305"/>
      <c r="CF175" s="305"/>
      <c r="CG175" s="305"/>
      <c r="CH175" s="305"/>
      <c r="CI175" s="305"/>
      <c r="CJ175" s="305"/>
      <c r="CK175" s="305"/>
      <c r="CL175" s="305"/>
      <c r="CM175" s="305"/>
      <c r="CN175" s="305"/>
      <c r="CO175" s="305"/>
      <c r="CP175" s="305"/>
      <c r="CQ175" s="305"/>
      <c r="CR175" s="305"/>
      <c r="CS175" s="305"/>
      <c r="CT175" s="305"/>
      <c r="CU175" s="305"/>
      <c r="CV175" s="305"/>
      <c r="CW175" s="305"/>
      <c r="CX175" s="305"/>
      <c r="CY175" s="305"/>
      <c r="CZ175" s="305"/>
      <c r="DA175" s="305"/>
    </row>
    <row r="176" spans="1:105" s="2" customFormat="1" ht="12.75">
      <c r="A176" s="452"/>
      <c r="B176" s="452"/>
      <c r="C176" s="1"/>
      <c r="D176" s="438"/>
      <c r="E176" s="438"/>
      <c r="F176" s="443"/>
      <c r="G176" s="443"/>
      <c r="H176" s="444"/>
      <c r="I176" s="445"/>
      <c r="J176" s="1"/>
      <c r="K176" s="1"/>
      <c r="L176" s="443"/>
      <c r="M176" s="1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/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5"/>
      <c r="CU176" s="305"/>
      <c r="CV176" s="305"/>
      <c r="CW176" s="305"/>
      <c r="CX176" s="305"/>
      <c r="CY176" s="305"/>
      <c r="CZ176" s="305"/>
      <c r="DA176" s="305"/>
    </row>
    <row r="177" spans="1:105" s="2" customFormat="1" ht="12.75">
      <c r="A177" s="452"/>
      <c r="B177" s="452"/>
      <c r="C177" s="1"/>
      <c r="D177" s="438"/>
      <c r="E177" s="438"/>
      <c r="F177" s="443"/>
      <c r="G177" s="443"/>
      <c r="H177" s="444"/>
      <c r="I177" s="445"/>
      <c r="J177" s="1"/>
      <c r="K177" s="1"/>
      <c r="L177" s="443"/>
      <c r="M177" s="1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5"/>
      <c r="AH177" s="305"/>
      <c r="AI177" s="305"/>
      <c r="AJ177" s="305"/>
      <c r="AK177" s="305"/>
      <c r="AL177" s="305"/>
      <c r="AM177" s="30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  <c r="AY177" s="305"/>
      <c r="AZ177" s="305"/>
      <c r="BA177" s="305"/>
      <c r="BB177" s="305"/>
      <c r="BC177" s="305"/>
      <c r="BD177" s="305"/>
      <c r="BE177" s="305"/>
      <c r="BF177" s="305"/>
      <c r="BG177" s="305"/>
      <c r="BH177" s="305"/>
      <c r="BI177" s="305"/>
      <c r="BJ177" s="305"/>
      <c r="BK177" s="305"/>
      <c r="BL177" s="305"/>
      <c r="BM177" s="305"/>
      <c r="BN177" s="305"/>
      <c r="BO177" s="305"/>
      <c r="BP177" s="305"/>
      <c r="BQ177" s="305"/>
      <c r="BR177" s="305"/>
      <c r="BS177" s="305"/>
      <c r="BT177" s="305"/>
      <c r="BU177" s="305"/>
      <c r="BV177" s="305"/>
      <c r="BW177" s="305"/>
      <c r="BX177" s="305"/>
      <c r="BY177" s="305"/>
      <c r="BZ177" s="305"/>
      <c r="CA177" s="305"/>
      <c r="CB177" s="305"/>
      <c r="CC177" s="305"/>
      <c r="CD177" s="305"/>
      <c r="CE177" s="305"/>
      <c r="CF177" s="305"/>
      <c r="CG177" s="305"/>
      <c r="CH177" s="305"/>
      <c r="CI177" s="305"/>
      <c r="CJ177" s="305"/>
      <c r="CK177" s="305"/>
      <c r="CL177" s="305"/>
      <c r="CM177" s="305"/>
      <c r="CN177" s="305"/>
      <c r="CO177" s="305"/>
      <c r="CP177" s="305"/>
      <c r="CQ177" s="305"/>
      <c r="CR177" s="305"/>
      <c r="CS177" s="305"/>
      <c r="CT177" s="305"/>
      <c r="CU177" s="305"/>
      <c r="CV177" s="305"/>
      <c r="CW177" s="305"/>
      <c r="CX177" s="305"/>
      <c r="CY177" s="305"/>
      <c r="CZ177" s="305"/>
      <c r="DA177" s="305"/>
    </row>
    <row r="178" spans="1:105" s="2" customFormat="1" ht="12.75">
      <c r="A178" s="452"/>
      <c r="B178" s="452"/>
      <c r="C178" s="1"/>
      <c r="D178" s="438"/>
      <c r="E178" s="438"/>
      <c r="F178" s="443"/>
      <c r="G178" s="443"/>
      <c r="H178" s="444"/>
      <c r="I178" s="445"/>
      <c r="J178" s="1"/>
      <c r="K178" s="1"/>
      <c r="L178" s="443"/>
      <c r="M178" s="1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5"/>
      <c r="AH178" s="305"/>
      <c r="AI178" s="305"/>
      <c r="AJ178" s="305"/>
      <c r="AK178" s="305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  <c r="AV178" s="305"/>
      <c r="AW178" s="305"/>
      <c r="AX178" s="305"/>
      <c r="AY178" s="305"/>
      <c r="AZ178" s="305"/>
      <c r="BA178" s="305"/>
      <c r="BB178" s="305"/>
      <c r="BC178" s="305"/>
      <c r="BD178" s="305"/>
      <c r="BE178" s="305"/>
      <c r="BF178" s="305"/>
      <c r="BG178" s="305"/>
      <c r="BH178" s="305"/>
      <c r="BI178" s="305"/>
      <c r="BJ178" s="305"/>
      <c r="BK178" s="305"/>
      <c r="BL178" s="305"/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305"/>
      <c r="CD178" s="305"/>
      <c r="CE178" s="305"/>
      <c r="CF178" s="305"/>
      <c r="CG178" s="305"/>
      <c r="CH178" s="305"/>
      <c r="CI178" s="305"/>
      <c r="CJ178" s="305"/>
      <c r="CK178" s="305"/>
      <c r="CL178" s="305"/>
      <c r="CM178" s="305"/>
      <c r="CN178" s="305"/>
      <c r="CO178" s="305"/>
      <c r="CP178" s="305"/>
      <c r="CQ178" s="305"/>
      <c r="CR178" s="305"/>
      <c r="CS178" s="305"/>
      <c r="CT178" s="305"/>
      <c r="CU178" s="305"/>
      <c r="CV178" s="305"/>
      <c r="CW178" s="305"/>
      <c r="CX178" s="305"/>
      <c r="CY178" s="305"/>
      <c r="CZ178" s="305"/>
      <c r="DA178" s="305"/>
    </row>
    <row r="179" spans="1:105" s="2" customFormat="1" ht="12.75">
      <c r="A179" s="452"/>
      <c r="B179" s="452"/>
      <c r="C179" s="1"/>
      <c r="D179" s="438"/>
      <c r="E179" s="438"/>
      <c r="F179" s="443"/>
      <c r="G179" s="443"/>
      <c r="H179" s="444"/>
      <c r="I179" s="445"/>
      <c r="J179" s="1"/>
      <c r="K179" s="1"/>
      <c r="L179" s="443"/>
      <c r="M179" s="1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5"/>
      <c r="AH179" s="305"/>
      <c r="AI179" s="305"/>
      <c r="AJ179" s="305"/>
      <c r="AK179" s="305"/>
      <c r="AL179" s="305"/>
      <c r="AM179" s="305"/>
      <c r="AN179" s="305"/>
      <c r="AO179" s="305"/>
      <c r="AP179" s="305"/>
      <c r="AQ179" s="305"/>
      <c r="AR179" s="305"/>
      <c r="AS179" s="305"/>
      <c r="AT179" s="305"/>
      <c r="AU179" s="305"/>
      <c r="AV179" s="305"/>
      <c r="AW179" s="305"/>
      <c r="AX179" s="305"/>
      <c r="AY179" s="305"/>
      <c r="AZ179" s="305"/>
      <c r="BA179" s="305"/>
      <c r="BB179" s="305"/>
      <c r="BC179" s="305"/>
      <c r="BD179" s="305"/>
      <c r="BE179" s="305"/>
      <c r="BF179" s="305"/>
      <c r="BG179" s="305"/>
      <c r="BH179" s="305"/>
      <c r="BI179" s="305"/>
      <c r="BJ179" s="305"/>
      <c r="BK179" s="305"/>
      <c r="BL179" s="305"/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5"/>
      <c r="BX179" s="305"/>
      <c r="BY179" s="305"/>
      <c r="BZ179" s="305"/>
      <c r="CA179" s="305"/>
      <c r="CB179" s="305"/>
      <c r="CC179" s="305"/>
      <c r="CD179" s="305"/>
      <c r="CE179" s="305"/>
      <c r="CF179" s="305"/>
      <c r="CG179" s="305"/>
      <c r="CH179" s="305"/>
      <c r="CI179" s="305"/>
      <c r="CJ179" s="305"/>
      <c r="CK179" s="305"/>
      <c r="CL179" s="305"/>
      <c r="CM179" s="305"/>
      <c r="CN179" s="305"/>
      <c r="CO179" s="305"/>
      <c r="CP179" s="305"/>
      <c r="CQ179" s="305"/>
      <c r="CR179" s="305"/>
      <c r="CS179" s="305"/>
      <c r="CT179" s="305"/>
      <c r="CU179" s="305"/>
      <c r="CV179" s="305"/>
      <c r="CW179" s="305"/>
      <c r="CX179" s="305"/>
      <c r="CY179" s="305"/>
      <c r="CZ179" s="305"/>
      <c r="DA179" s="305"/>
    </row>
    <row r="180" spans="1:105" s="2" customFormat="1" ht="12.75">
      <c r="A180" s="452"/>
      <c r="B180" s="452"/>
      <c r="C180" s="1"/>
      <c r="D180" s="438"/>
      <c r="E180" s="438"/>
      <c r="F180" s="443"/>
      <c r="G180" s="443"/>
      <c r="H180" s="444"/>
      <c r="I180" s="445"/>
      <c r="J180" s="1"/>
      <c r="K180" s="1"/>
      <c r="L180" s="443"/>
      <c r="M180" s="1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5"/>
      <c r="AF180" s="305"/>
      <c r="AG180" s="305"/>
      <c r="AH180" s="305"/>
      <c r="AI180" s="305"/>
      <c r="AJ180" s="305"/>
      <c r="AK180" s="305"/>
      <c r="AL180" s="305"/>
      <c r="AM180" s="305"/>
      <c r="AN180" s="305"/>
      <c r="AO180" s="305"/>
      <c r="AP180" s="305"/>
      <c r="AQ180" s="305"/>
      <c r="AR180" s="305"/>
      <c r="AS180" s="305"/>
      <c r="AT180" s="305"/>
      <c r="AU180" s="305"/>
      <c r="AV180" s="305"/>
      <c r="AW180" s="305"/>
      <c r="AX180" s="305"/>
      <c r="AY180" s="305"/>
      <c r="AZ180" s="305"/>
      <c r="BA180" s="305"/>
      <c r="BB180" s="305"/>
      <c r="BC180" s="305"/>
      <c r="BD180" s="305"/>
      <c r="BE180" s="305"/>
      <c r="BF180" s="305"/>
      <c r="BG180" s="305"/>
      <c r="BH180" s="305"/>
      <c r="BI180" s="305"/>
      <c r="BJ180" s="305"/>
      <c r="BK180" s="305"/>
      <c r="BL180" s="305"/>
      <c r="BM180" s="305"/>
      <c r="BN180" s="305"/>
      <c r="BO180" s="305"/>
      <c r="BP180" s="305"/>
      <c r="BQ180" s="305"/>
      <c r="BR180" s="305"/>
      <c r="BS180" s="305"/>
      <c r="BT180" s="305"/>
      <c r="BU180" s="305"/>
      <c r="BV180" s="305"/>
      <c r="BW180" s="305"/>
      <c r="BX180" s="305"/>
      <c r="BY180" s="305"/>
      <c r="BZ180" s="305"/>
      <c r="CA180" s="305"/>
      <c r="CB180" s="305"/>
      <c r="CC180" s="305"/>
      <c r="CD180" s="305"/>
      <c r="CE180" s="305"/>
      <c r="CF180" s="305"/>
      <c r="CG180" s="305"/>
      <c r="CH180" s="305"/>
      <c r="CI180" s="305"/>
      <c r="CJ180" s="305"/>
      <c r="CK180" s="305"/>
      <c r="CL180" s="305"/>
      <c r="CM180" s="305"/>
      <c r="CN180" s="305"/>
      <c r="CO180" s="305"/>
      <c r="CP180" s="305"/>
      <c r="CQ180" s="305"/>
      <c r="CR180" s="305"/>
      <c r="CS180" s="305"/>
      <c r="CT180" s="305"/>
      <c r="CU180" s="305"/>
      <c r="CV180" s="305"/>
      <c r="CW180" s="305"/>
      <c r="CX180" s="305"/>
      <c r="CY180" s="305"/>
      <c r="CZ180" s="305"/>
      <c r="DA180" s="305"/>
    </row>
    <row r="181" spans="1:105" s="2" customFormat="1" ht="12.75">
      <c r="A181" s="452"/>
      <c r="B181" s="452"/>
      <c r="C181" s="1"/>
      <c r="D181" s="438"/>
      <c r="E181" s="438"/>
      <c r="F181" s="443"/>
      <c r="G181" s="443"/>
      <c r="H181" s="444"/>
      <c r="I181" s="445"/>
      <c r="J181" s="1"/>
      <c r="K181" s="1"/>
      <c r="L181" s="443"/>
      <c r="M181" s="1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  <c r="AL181" s="305"/>
      <c r="AM181" s="305"/>
      <c r="AN181" s="305"/>
      <c r="AO181" s="305"/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5"/>
      <c r="BG181" s="305"/>
      <c r="BH181" s="305"/>
      <c r="BI181" s="305"/>
      <c r="BJ181" s="305"/>
      <c r="BK181" s="305"/>
      <c r="BL181" s="305"/>
      <c r="BM181" s="305"/>
      <c r="BN181" s="305"/>
      <c r="BO181" s="305"/>
      <c r="BP181" s="305"/>
      <c r="BQ181" s="305"/>
      <c r="BR181" s="305"/>
      <c r="BS181" s="305"/>
      <c r="BT181" s="305"/>
      <c r="BU181" s="305"/>
      <c r="BV181" s="305"/>
      <c r="BW181" s="305"/>
      <c r="BX181" s="305"/>
      <c r="BY181" s="305"/>
      <c r="BZ181" s="305"/>
      <c r="CA181" s="305"/>
      <c r="CB181" s="305"/>
      <c r="CC181" s="305"/>
      <c r="CD181" s="305"/>
      <c r="CE181" s="305"/>
      <c r="CF181" s="305"/>
      <c r="CG181" s="305"/>
      <c r="CH181" s="305"/>
      <c r="CI181" s="305"/>
      <c r="CJ181" s="305"/>
      <c r="CK181" s="305"/>
      <c r="CL181" s="305"/>
      <c r="CM181" s="305"/>
      <c r="CN181" s="305"/>
      <c r="CO181" s="305"/>
      <c r="CP181" s="305"/>
      <c r="CQ181" s="305"/>
      <c r="CR181" s="305"/>
      <c r="CS181" s="305"/>
      <c r="CT181" s="305"/>
      <c r="CU181" s="305"/>
      <c r="CV181" s="305"/>
      <c r="CW181" s="305"/>
      <c r="CX181" s="305"/>
      <c r="CY181" s="305"/>
      <c r="CZ181" s="305"/>
      <c r="DA181" s="305"/>
    </row>
    <row r="182" spans="1:105" s="2" customFormat="1" ht="12.75">
      <c r="A182" s="452"/>
      <c r="B182" s="452"/>
      <c r="C182" s="1"/>
      <c r="D182" s="438"/>
      <c r="E182" s="438"/>
      <c r="F182" s="443"/>
      <c r="G182" s="443"/>
      <c r="H182" s="444"/>
      <c r="I182" s="445"/>
      <c r="J182" s="1"/>
      <c r="K182" s="1"/>
      <c r="L182" s="443"/>
      <c r="M182" s="1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  <c r="AL182" s="305"/>
      <c r="AM182" s="305"/>
      <c r="AN182" s="305"/>
      <c r="AO182" s="305"/>
      <c r="AP182" s="305"/>
      <c r="AQ182" s="305"/>
      <c r="AR182" s="305"/>
      <c r="AS182" s="305"/>
      <c r="AT182" s="305"/>
      <c r="AU182" s="305"/>
      <c r="AV182" s="305"/>
      <c r="AW182" s="305"/>
      <c r="AX182" s="305"/>
      <c r="AY182" s="305"/>
      <c r="AZ182" s="305"/>
      <c r="BA182" s="305"/>
      <c r="BB182" s="305"/>
      <c r="BC182" s="305"/>
      <c r="BD182" s="305"/>
      <c r="BE182" s="305"/>
      <c r="BF182" s="305"/>
      <c r="BG182" s="305"/>
      <c r="BH182" s="305"/>
      <c r="BI182" s="305"/>
      <c r="BJ182" s="305"/>
      <c r="BK182" s="305"/>
      <c r="BL182" s="305"/>
      <c r="BM182" s="305"/>
      <c r="BN182" s="305"/>
      <c r="BO182" s="305"/>
      <c r="BP182" s="305"/>
      <c r="BQ182" s="305"/>
      <c r="BR182" s="305"/>
      <c r="BS182" s="305"/>
      <c r="BT182" s="305"/>
      <c r="BU182" s="305"/>
      <c r="BV182" s="305"/>
      <c r="BW182" s="305"/>
      <c r="BX182" s="305"/>
      <c r="BY182" s="305"/>
      <c r="BZ182" s="305"/>
      <c r="CA182" s="305"/>
      <c r="CB182" s="305"/>
      <c r="CC182" s="305"/>
      <c r="CD182" s="305"/>
      <c r="CE182" s="305"/>
      <c r="CF182" s="305"/>
      <c r="CG182" s="305"/>
      <c r="CH182" s="305"/>
      <c r="CI182" s="305"/>
      <c r="CJ182" s="305"/>
      <c r="CK182" s="305"/>
      <c r="CL182" s="305"/>
      <c r="CM182" s="305"/>
      <c r="CN182" s="305"/>
      <c r="CO182" s="305"/>
      <c r="CP182" s="305"/>
      <c r="CQ182" s="305"/>
      <c r="CR182" s="305"/>
      <c r="CS182" s="305"/>
      <c r="CT182" s="305"/>
      <c r="CU182" s="305"/>
      <c r="CV182" s="305"/>
      <c r="CW182" s="305"/>
      <c r="CX182" s="305"/>
      <c r="CY182" s="305"/>
      <c r="CZ182" s="305"/>
      <c r="DA182" s="305"/>
    </row>
    <row r="183" spans="1:105" s="2" customFormat="1" ht="12.75">
      <c r="A183" s="452"/>
      <c r="B183" s="452"/>
      <c r="C183" s="1"/>
      <c r="D183" s="438"/>
      <c r="E183" s="438"/>
      <c r="F183" s="443"/>
      <c r="G183" s="443"/>
      <c r="H183" s="444"/>
      <c r="I183" s="445"/>
      <c r="J183" s="1"/>
      <c r="K183" s="1"/>
      <c r="L183" s="443"/>
      <c r="M183" s="1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  <c r="AL183" s="305"/>
      <c r="AM183" s="305"/>
      <c r="AN183" s="305"/>
      <c r="AO183" s="305"/>
      <c r="AP183" s="305"/>
      <c r="AQ183" s="305"/>
      <c r="AR183" s="305"/>
      <c r="AS183" s="305"/>
      <c r="AT183" s="305"/>
      <c r="AU183" s="305"/>
      <c r="AV183" s="305"/>
      <c r="AW183" s="305"/>
      <c r="AX183" s="305"/>
      <c r="AY183" s="305"/>
      <c r="AZ183" s="305"/>
      <c r="BA183" s="305"/>
      <c r="BB183" s="305"/>
      <c r="BC183" s="305"/>
      <c r="BD183" s="305"/>
      <c r="BE183" s="305"/>
      <c r="BF183" s="305"/>
      <c r="BG183" s="305"/>
      <c r="BH183" s="305"/>
      <c r="BI183" s="305"/>
      <c r="BJ183" s="305"/>
      <c r="BK183" s="305"/>
      <c r="BL183" s="305"/>
      <c r="BM183" s="305"/>
      <c r="BN183" s="305"/>
      <c r="BO183" s="305"/>
      <c r="BP183" s="305"/>
      <c r="BQ183" s="305"/>
      <c r="BR183" s="305"/>
      <c r="BS183" s="305"/>
      <c r="BT183" s="305"/>
      <c r="BU183" s="305"/>
      <c r="BV183" s="305"/>
      <c r="BW183" s="305"/>
      <c r="BX183" s="305"/>
      <c r="BY183" s="305"/>
      <c r="BZ183" s="305"/>
      <c r="CA183" s="305"/>
      <c r="CB183" s="305"/>
      <c r="CC183" s="305"/>
      <c r="CD183" s="305"/>
      <c r="CE183" s="305"/>
      <c r="CF183" s="305"/>
      <c r="CG183" s="305"/>
      <c r="CH183" s="305"/>
      <c r="CI183" s="305"/>
      <c r="CJ183" s="305"/>
      <c r="CK183" s="305"/>
      <c r="CL183" s="305"/>
      <c r="CM183" s="305"/>
      <c r="CN183" s="305"/>
      <c r="CO183" s="305"/>
      <c r="CP183" s="305"/>
      <c r="CQ183" s="305"/>
      <c r="CR183" s="305"/>
      <c r="CS183" s="305"/>
      <c r="CT183" s="305"/>
      <c r="CU183" s="305"/>
      <c r="CV183" s="305"/>
      <c r="CW183" s="305"/>
      <c r="CX183" s="305"/>
      <c r="CY183" s="305"/>
      <c r="CZ183" s="305"/>
      <c r="DA183" s="305"/>
    </row>
    <row r="184" spans="1:105" s="2" customFormat="1" ht="12.75">
      <c r="A184" s="452"/>
      <c r="B184" s="452"/>
      <c r="C184" s="1"/>
      <c r="D184" s="438"/>
      <c r="E184" s="438"/>
      <c r="F184" s="443"/>
      <c r="G184" s="443"/>
      <c r="H184" s="444"/>
      <c r="I184" s="445"/>
      <c r="J184" s="1"/>
      <c r="K184" s="1"/>
      <c r="L184" s="443"/>
      <c r="M184" s="1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/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/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</row>
    <row r="185" spans="1:105" s="2" customFormat="1" ht="12.75">
      <c r="A185" s="452"/>
      <c r="B185" s="452"/>
      <c r="C185" s="1"/>
      <c r="D185" s="438"/>
      <c r="E185" s="438"/>
      <c r="F185" s="443"/>
      <c r="G185" s="443"/>
      <c r="H185" s="444"/>
      <c r="I185" s="445"/>
      <c r="J185" s="1"/>
      <c r="K185" s="1"/>
      <c r="L185" s="443"/>
      <c r="M185" s="1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305"/>
      <c r="BC185" s="305"/>
      <c r="BD185" s="305"/>
      <c r="BE185" s="305"/>
      <c r="BF185" s="305"/>
      <c r="BG185" s="305"/>
      <c r="BH185" s="305"/>
      <c r="BI185" s="305"/>
      <c r="BJ185" s="305"/>
      <c r="BK185" s="305"/>
      <c r="BL185" s="305"/>
      <c r="BM185" s="305"/>
      <c r="BN185" s="305"/>
      <c r="BO185" s="305"/>
      <c r="BP185" s="305"/>
      <c r="BQ185" s="305"/>
      <c r="BR185" s="305"/>
      <c r="BS185" s="305"/>
      <c r="BT185" s="305"/>
      <c r="BU185" s="305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305"/>
      <c r="CH185" s="305"/>
      <c r="CI185" s="305"/>
      <c r="CJ185" s="305"/>
      <c r="CK185" s="305"/>
      <c r="CL185" s="305"/>
      <c r="CM185" s="305"/>
      <c r="CN185" s="305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5"/>
      <c r="DA185" s="305"/>
    </row>
    <row r="186" spans="1:105" s="2" customFormat="1" ht="12.75">
      <c r="A186" s="1"/>
      <c r="B186" s="1"/>
      <c r="C186" s="1"/>
      <c r="D186" s="453"/>
      <c r="E186" s="453"/>
      <c r="F186" s="443"/>
      <c r="G186" s="443"/>
      <c r="H186" s="444"/>
      <c r="I186" s="445"/>
      <c r="J186" s="1"/>
      <c r="K186" s="1"/>
      <c r="L186" s="443"/>
      <c r="M186" s="1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5"/>
      <c r="BA186" s="305"/>
      <c r="BB186" s="305"/>
      <c r="BC186" s="305"/>
      <c r="BD186" s="305"/>
      <c r="BE186" s="305"/>
      <c r="BF186" s="305"/>
      <c r="BG186" s="305"/>
      <c r="BH186" s="305"/>
      <c r="BI186" s="305"/>
      <c r="BJ186" s="305"/>
      <c r="BK186" s="305"/>
      <c r="BL186" s="305"/>
      <c r="BM186" s="305"/>
      <c r="BN186" s="305"/>
      <c r="BO186" s="305"/>
      <c r="BP186" s="305"/>
      <c r="BQ186" s="305"/>
      <c r="BR186" s="305"/>
      <c r="BS186" s="305"/>
      <c r="BT186" s="305"/>
      <c r="BU186" s="305"/>
      <c r="BV186" s="305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/>
      <c r="CJ186" s="305"/>
      <c r="CK186" s="305"/>
      <c r="CL186" s="305"/>
      <c r="CM186" s="305"/>
      <c r="CN186" s="305"/>
      <c r="CO186" s="305"/>
      <c r="CP186" s="305"/>
      <c r="CQ186" s="305"/>
      <c r="CR186" s="305"/>
      <c r="CS186" s="305"/>
      <c r="CT186" s="305"/>
      <c r="CU186" s="305"/>
      <c r="CV186" s="305"/>
      <c r="CW186" s="305"/>
      <c r="CX186" s="305"/>
      <c r="CY186" s="305"/>
      <c r="CZ186" s="305"/>
      <c r="DA186" s="305"/>
    </row>
    <row r="187" spans="1:105" s="2" customFormat="1" ht="12.75">
      <c r="A187" s="1"/>
      <c r="B187" s="1"/>
      <c r="C187" s="1"/>
      <c r="D187" s="453"/>
      <c r="E187" s="453"/>
      <c r="F187" s="443"/>
      <c r="G187" s="443"/>
      <c r="H187" s="444"/>
      <c r="I187" s="445"/>
      <c r="J187" s="1"/>
      <c r="K187" s="1"/>
      <c r="L187" s="443"/>
      <c r="M187" s="1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  <c r="AL187" s="305"/>
      <c r="AM187" s="305"/>
      <c r="AN187" s="305"/>
      <c r="AO187" s="305"/>
      <c r="AP187" s="305"/>
      <c r="AQ187" s="305"/>
      <c r="AR187" s="305"/>
      <c r="AS187" s="305"/>
      <c r="AT187" s="305"/>
      <c r="AU187" s="305"/>
      <c r="AV187" s="305"/>
      <c r="AW187" s="305"/>
      <c r="AX187" s="305"/>
      <c r="AY187" s="305"/>
      <c r="AZ187" s="305"/>
      <c r="BA187" s="305"/>
      <c r="BB187" s="305"/>
      <c r="BC187" s="305"/>
      <c r="BD187" s="305"/>
      <c r="BE187" s="305"/>
      <c r="BF187" s="305"/>
      <c r="BG187" s="305"/>
      <c r="BH187" s="305"/>
      <c r="BI187" s="305"/>
      <c r="BJ187" s="305"/>
      <c r="BK187" s="305"/>
      <c r="BL187" s="305"/>
      <c r="BM187" s="305"/>
      <c r="BN187" s="305"/>
      <c r="BO187" s="305"/>
      <c r="BP187" s="305"/>
      <c r="BQ187" s="305"/>
      <c r="BR187" s="305"/>
      <c r="BS187" s="305"/>
      <c r="BT187" s="305"/>
      <c r="BU187" s="305"/>
      <c r="BV187" s="305"/>
      <c r="BW187" s="305"/>
      <c r="BX187" s="305"/>
      <c r="BY187" s="305"/>
      <c r="BZ187" s="305"/>
      <c r="CA187" s="305"/>
      <c r="CB187" s="305"/>
      <c r="CC187" s="305"/>
      <c r="CD187" s="305"/>
      <c r="CE187" s="305"/>
      <c r="CF187" s="305"/>
      <c r="CG187" s="305"/>
      <c r="CH187" s="305"/>
      <c r="CI187" s="305"/>
      <c r="CJ187" s="305"/>
      <c r="CK187" s="305"/>
      <c r="CL187" s="305"/>
      <c r="CM187" s="305"/>
      <c r="CN187" s="305"/>
      <c r="CO187" s="305"/>
      <c r="CP187" s="305"/>
      <c r="CQ187" s="305"/>
      <c r="CR187" s="305"/>
      <c r="CS187" s="305"/>
      <c r="CT187" s="305"/>
      <c r="CU187" s="305"/>
      <c r="CV187" s="305"/>
      <c r="CW187" s="305"/>
      <c r="CX187" s="305"/>
      <c r="CY187" s="305"/>
      <c r="CZ187" s="305"/>
      <c r="DA187" s="305"/>
    </row>
    <row r="188" spans="1:105" s="2" customFormat="1" ht="12.75">
      <c r="A188" s="1"/>
      <c r="B188" s="1"/>
      <c r="C188" s="1"/>
      <c r="D188" s="453"/>
      <c r="E188" s="453"/>
      <c r="F188" s="443"/>
      <c r="G188" s="443"/>
      <c r="H188" s="444"/>
      <c r="I188" s="445"/>
      <c r="J188" s="1"/>
      <c r="K188" s="1"/>
      <c r="L188" s="443"/>
      <c r="M188" s="1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5"/>
      <c r="BA188" s="305"/>
      <c r="BB188" s="305"/>
      <c r="BC188" s="305"/>
      <c r="BD188" s="305"/>
      <c r="BE188" s="305"/>
      <c r="BF188" s="305"/>
      <c r="BG188" s="305"/>
      <c r="BH188" s="305"/>
      <c r="BI188" s="305"/>
      <c r="BJ188" s="305"/>
      <c r="BK188" s="305"/>
      <c r="BL188" s="305"/>
      <c r="BM188" s="305"/>
      <c r="BN188" s="305"/>
      <c r="BO188" s="305"/>
      <c r="BP188" s="305"/>
      <c r="BQ188" s="305"/>
      <c r="BR188" s="305"/>
      <c r="BS188" s="305"/>
      <c r="BT188" s="305"/>
      <c r="BU188" s="305"/>
      <c r="BV188" s="305"/>
      <c r="BW188" s="305"/>
      <c r="BX188" s="305"/>
      <c r="BY188" s="305"/>
      <c r="BZ188" s="305"/>
      <c r="CA188" s="305"/>
      <c r="CB188" s="305"/>
      <c r="CC188" s="305"/>
      <c r="CD188" s="305"/>
      <c r="CE188" s="305"/>
      <c r="CF188" s="305"/>
      <c r="CG188" s="305"/>
      <c r="CH188" s="305"/>
      <c r="CI188" s="305"/>
      <c r="CJ188" s="305"/>
      <c r="CK188" s="305"/>
      <c r="CL188" s="305"/>
      <c r="CM188" s="305"/>
      <c r="CN188" s="305"/>
      <c r="CO188" s="305"/>
      <c r="CP188" s="305"/>
      <c r="CQ188" s="305"/>
      <c r="CR188" s="305"/>
      <c r="CS188" s="305"/>
      <c r="CT188" s="305"/>
      <c r="CU188" s="305"/>
      <c r="CV188" s="305"/>
      <c r="CW188" s="305"/>
      <c r="CX188" s="305"/>
      <c r="CY188" s="305"/>
      <c r="CZ188" s="305"/>
      <c r="DA188" s="305"/>
    </row>
    <row r="189" spans="1:105" s="2" customFormat="1" ht="12.75">
      <c r="A189" s="1"/>
      <c r="B189" s="1"/>
      <c r="C189" s="1"/>
      <c r="D189" s="453"/>
      <c r="E189" s="453"/>
      <c r="F189" s="443"/>
      <c r="G189" s="443"/>
      <c r="H189" s="444"/>
      <c r="I189" s="445"/>
      <c r="J189" s="1"/>
      <c r="K189" s="1"/>
      <c r="L189" s="443"/>
      <c r="M189" s="1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  <c r="AJ189" s="305"/>
      <c r="AK189" s="305"/>
      <c r="AL189" s="305"/>
      <c r="AM189" s="305"/>
      <c r="AN189" s="305"/>
      <c r="AO189" s="305"/>
      <c r="AP189" s="305"/>
      <c r="AQ189" s="305"/>
      <c r="AR189" s="305"/>
      <c r="AS189" s="305"/>
      <c r="AT189" s="305"/>
      <c r="AU189" s="305"/>
      <c r="AV189" s="305"/>
      <c r="AW189" s="305"/>
      <c r="AX189" s="305"/>
      <c r="AY189" s="305"/>
      <c r="AZ189" s="305"/>
      <c r="BA189" s="305"/>
      <c r="BB189" s="305"/>
      <c r="BC189" s="305"/>
      <c r="BD189" s="305"/>
      <c r="BE189" s="305"/>
      <c r="BF189" s="305"/>
      <c r="BG189" s="305"/>
      <c r="BH189" s="305"/>
      <c r="BI189" s="305"/>
      <c r="BJ189" s="305"/>
      <c r="BK189" s="305"/>
      <c r="BL189" s="305"/>
      <c r="BM189" s="305"/>
      <c r="BN189" s="305"/>
      <c r="BO189" s="305"/>
      <c r="BP189" s="305"/>
      <c r="BQ189" s="305"/>
      <c r="BR189" s="305"/>
      <c r="BS189" s="305"/>
      <c r="BT189" s="305"/>
      <c r="BU189" s="305"/>
      <c r="BV189" s="305"/>
      <c r="BW189" s="305"/>
      <c r="BX189" s="305"/>
      <c r="BY189" s="305"/>
      <c r="BZ189" s="305"/>
      <c r="CA189" s="305"/>
      <c r="CB189" s="305"/>
      <c r="CC189" s="305"/>
      <c r="CD189" s="305"/>
      <c r="CE189" s="305"/>
      <c r="CF189" s="305"/>
      <c r="CG189" s="305"/>
      <c r="CH189" s="305"/>
      <c r="CI189" s="305"/>
      <c r="CJ189" s="305"/>
      <c r="CK189" s="305"/>
      <c r="CL189" s="305"/>
      <c r="CM189" s="305"/>
      <c r="CN189" s="305"/>
      <c r="CO189" s="305"/>
      <c r="CP189" s="305"/>
      <c r="CQ189" s="305"/>
      <c r="CR189" s="305"/>
      <c r="CS189" s="305"/>
      <c r="CT189" s="305"/>
      <c r="CU189" s="305"/>
      <c r="CV189" s="305"/>
      <c r="CW189" s="305"/>
      <c r="CX189" s="305"/>
      <c r="CY189" s="305"/>
      <c r="CZ189" s="305"/>
      <c r="DA189" s="305"/>
    </row>
    <row r="190" spans="1:105" s="2" customFormat="1" ht="12.75">
      <c r="A190" s="1"/>
      <c r="B190" s="1"/>
      <c r="C190" s="1"/>
      <c r="D190" s="453"/>
      <c r="E190" s="453"/>
      <c r="F190" s="443"/>
      <c r="G190" s="443"/>
      <c r="H190" s="444"/>
      <c r="I190" s="445"/>
      <c r="J190" s="1"/>
      <c r="K190" s="1"/>
      <c r="L190" s="443"/>
      <c r="M190" s="1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305"/>
      <c r="AC190" s="305"/>
      <c r="AD190" s="305"/>
      <c r="AE190" s="305"/>
      <c r="AF190" s="305"/>
      <c r="AG190" s="305"/>
      <c r="AH190" s="305"/>
      <c r="AI190" s="305"/>
      <c r="AJ190" s="305"/>
      <c r="AK190" s="305"/>
      <c r="AL190" s="30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  <c r="AX190" s="305"/>
      <c r="AY190" s="305"/>
      <c r="AZ190" s="305"/>
      <c r="BA190" s="305"/>
      <c r="BB190" s="305"/>
      <c r="BC190" s="305"/>
      <c r="BD190" s="305"/>
      <c r="BE190" s="305"/>
      <c r="BF190" s="305"/>
      <c r="BG190" s="305"/>
      <c r="BH190" s="305"/>
      <c r="BI190" s="305"/>
      <c r="BJ190" s="305"/>
      <c r="BK190" s="305"/>
      <c r="BL190" s="305"/>
      <c r="BM190" s="305"/>
      <c r="BN190" s="305"/>
      <c r="BO190" s="305"/>
      <c r="BP190" s="305"/>
      <c r="BQ190" s="305"/>
      <c r="BR190" s="305"/>
      <c r="BS190" s="305"/>
      <c r="BT190" s="305"/>
      <c r="BU190" s="305"/>
      <c r="BV190" s="305"/>
      <c r="BW190" s="305"/>
      <c r="BX190" s="305"/>
      <c r="BY190" s="305"/>
      <c r="BZ190" s="305"/>
      <c r="CA190" s="305"/>
      <c r="CB190" s="305"/>
      <c r="CC190" s="305"/>
      <c r="CD190" s="305"/>
      <c r="CE190" s="305"/>
      <c r="CF190" s="305"/>
      <c r="CG190" s="305"/>
      <c r="CH190" s="305"/>
      <c r="CI190" s="305"/>
      <c r="CJ190" s="305"/>
      <c r="CK190" s="305"/>
      <c r="CL190" s="305"/>
      <c r="CM190" s="305"/>
      <c r="CN190" s="305"/>
      <c r="CO190" s="305"/>
      <c r="CP190" s="305"/>
      <c r="CQ190" s="305"/>
      <c r="CR190" s="305"/>
      <c r="CS190" s="305"/>
      <c r="CT190" s="305"/>
      <c r="CU190" s="305"/>
      <c r="CV190" s="305"/>
      <c r="CW190" s="305"/>
      <c r="CX190" s="305"/>
      <c r="CY190" s="305"/>
      <c r="CZ190" s="305"/>
      <c r="DA190" s="305"/>
    </row>
    <row r="191" spans="1:105" s="2" customFormat="1" ht="12.75">
      <c r="A191" s="1"/>
      <c r="B191" s="1"/>
      <c r="C191" s="1"/>
      <c r="D191" s="453"/>
      <c r="E191" s="453"/>
      <c r="F191" s="443"/>
      <c r="G191" s="443"/>
      <c r="H191" s="444"/>
      <c r="I191" s="445"/>
      <c r="J191" s="1"/>
      <c r="K191" s="1"/>
      <c r="L191" s="443"/>
      <c r="M191" s="1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  <c r="AJ191" s="305"/>
      <c r="AK191" s="305"/>
      <c r="AL191" s="30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305"/>
      <c r="BG191" s="305"/>
      <c r="BH191" s="305"/>
      <c r="BI191" s="305"/>
      <c r="BJ191" s="305"/>
      <c r="BK191" s="305"/>
      <c r="BL191" s="305"/>
      <c r="BM191" s="305"/>
      <c r="BN191" s="305"/>
      <c r="BO191" s="305"/>
      <c r="BP191" s="305"/>
      <c r="BQ191" s="305"/>
      <c r="BR191" s="305"/>
      <c r="BS191" s="305"/>
      <c r="BT191" s="305"/>
      <c r="BU191" s="305"/>
      <c r="BV191" s="305"/>
      <c r="BW191" s="305"/>
      <c r="BX191" s="305"/>
      <c r="BY191" s="305"/>
      <c r="BZ191" s="305"/>
      <c r="CA191" s="305"/>
      <c r="CB191" s="305"/>
      <c r="CC191" s="305"/>
      <c r="CD191" s="305"/>
      <c r="CE191" s="305"/>
      <c r="CF191" s="305"/>
      <c r="CG191" s="305"/>
      <c r="CH191" s="305"/>
      <c r="CI191" s="305"/>
      <c r="CJ191" s="305"/>
      <c r="CK191" s="305"/>
      <c r="CL191" s="305"/>
      <c r="CM191" s="305"/>
      <c r="CN191" s="305"/>
      <c r="CO191" s="305"/>
      <c r="CP191" s="305"/>
      <c r="CQ191" s="305"/>
      <c r="CR191" s="305"/>
      <c r="CS191" s="305"/>
      <c r="CT191" s="305"/>
      <c r="CU191" s="305"/>
      <c r="CV191" s="305"/>
      <c r="CW191" s="305"/>
      <c r="CX191" s="305"/>
      <c r="CY191" s="305"/>
      <c r="CZ191" s="305"/>
      <c r="DA191" s="305"/>
    </row>
    <row r="192" spans="1:105" s="2" customFormat="1" ht="12.75">
      <c r="A192" s="1"/>
      <c r="B192" s="1"/>
      <c r="C192" s="1"/>
      <c r="D192" s="1"/>
      <c r="E192" s="1"/>
      <c r="F192" s="443"/>
      <c r="G192" s="443"/>
      <c r="H192" s="444"/>
      <c r="I192" s="445"/>
      <c r="J192" s="1"/>
      <c r="K192" s="1"/>
      <c r="L192" s="443"/>
      <c r="M192" s="1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5"/>
      <c r="AK192" s="305"/>
      <c r="AL192" s="30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305"/>
      <c r="BG192" s="305"/>
      <c r="BH192" s="305"/>
      <c r="BI192" s="305"/>
      <c r="BJ192" s="305"/>
      <c r="BK192" s="305"/>
      <c r="BL192" s="305"/>
      <c r="BM192" s="305"/>
      <c r="BN192" s="305"/>
      <c r="BO192" s="305"/>
      <c r="BP192" s="305"/>
      <c r="BQ192" s="305"/>
      <c r="BR192" s="305"/>
      <c r="BS192" s="305"/>
      <c r="BT192" s="305"/>
      <c r="BU192" s="305"/>
      <c r="BV192" s="305"/>
      <c r="BW192" s="305"/>
      <c r="BX192" s="305"/>
      <c r="BY192" s="305"/>
      <c r="BZ192" s="305"/>
      <c r="CA192" s="305"/>
      <c r="CB192" s="305"/>
      <c r="CC192" s="305"/>
      <c r="CD192" s="305"/>
      <c r="CE192" s="305"/>
      <c r="CF192" s="305"/>
      <c r="CG192" s="305"/>
      <c r="CH192" s="305"/>
      <c r="CI192" s="305"/>
      <c r="CJ192" s="305"/>
      <c r="CK192" s="305"/>
      <c r="CL192" s="305"/>
      <c r="CM192" s="305"/>
      <c r="CN192" s="305"/>
      <c r="CO192" s="305"/>
      <c r="CP192" s="305"/>
      <c r="CQ192" s="305"/>
      <c r="CR192" s="305"/>
      <c r="CS192" s="305"/>
      <c r="CT192" s="305"/>
      <c r="CU192" s="305"/>
      <c r="CV192" s="305"/>
      <c r="CW192" s="305"/>
      <c r="CX192" s="305"/>
      <c r="CY192" s="305"/>
      <c r="CZ192" s="305"/>
      <c r="DA192" s="305"/>
    </row>
    <row r="193" spans="1:105" s="2" customFormat="1" ht="12.75">
      <c r="A193" s="1"/>
      <c r="B193" s="1"/>
      <c r="C193" s="1"/>
      <c r="D193" s="1"/>
      <c r="E193" s="1"/>
      <c r="F193" s="443"/>
      <c r="G193" s="443"/>
      <c r="H193" s="444"/>
      <c r="I193" s="445"/>
      <c r="J193" s="1"/>
      <c r="K193" s="1"/>
      <c r="L193" s="443"/>
      <c r="M193" s="1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5"/>
      <c r="BG193" s="305"/>
      <c r="BH193" s="305"/>
      <c r="BI193" s="305"/>
      <c r="BJ193" s="305"/>
      <c r="BK193" s="305"/>
      <c r="BL193" s="305"/>
      <c r="BM193" s="305"/>
      <c r="BN193" s="305"/>
      <c r="BO193" s="305"/>
      <c r="BP193" s="305"/>
      <c r="BQ193" s="305"/>
      <c r="BR193" s="305"/>
      <c r="BS193" s="305"/>
      <c r="BT193" s="305"/>
      <c r="BU193" s="305"/>
      <c r="BV193" s="305"/>
      <c r="BW193" s="305"/>
      <c r="BX193" s="305"/>
      <c r="BY193" s="305"/>
      <c r="BZ193" s="305"/>
      <c r="CA193" s="305"/>
      <c r="CB193" s="305"/>
      <c r="CC193" s="305"/>
      <c r="CD193" s="305"/>
      <c r="CE193" s="305"/>
      <c r="CF193" s="305"/>
      <c r="CG193" s="305"/>
      <c r="CH193" s="305"/>
      <c r="CI193" s="305"/>
      <c r="CJ193" s="305"/>
      <c r="CK193" s="305"/>
      <c r="CL193" s="305"/>
      <c r="CM193" s="305"/>
      <c r="CN193" s="305"/>
      <c r="CO193" s="305"/>
      <c r="CP193" s="305"/>
      <c r="CQ193" s="305"/>
      <c r="CR193" s="305"/>
      <c r="CS193" s="305"/>
      <c r="CT193" s="305"/>
      <c r="CU193" s="305"/>
      <c r="CV193" s="305"/>
      <c r="CW193" s="305"/>
      <c r="CX193" s="305"/>
      <c r="CY193" s="305"/>
      <c r="CZ193" s="305"/>
      <c r="DA193" s="305"/>
    </row>
    <row r="194" spans="1:105" s="2" customFormat="1" ht="12.75">
      <c r="A194" s="305"/>
      <c r="B194" s="305"/>
      <c r="C194" s="305"/>
      <c r="D194" s="305"/>
      <c r="E194" s="305"/>
      <c r="F194" s="454"/>
      <c r="G194" s="454"/>
      <c r="H194" s="455"/>
      <c r="I194" s="456"/>
      <c r="J194" s="306"/>
      <c r="K194" s="306"/>
      <c r="L194" s="454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  <c r="AJ194" s="305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  <c r="AU194" s="305"/>
      <c r="AV194" s="305"/>
      <c r="AW194" s="305"/>
      <c r="AX194" s="305"/>
      <c r="AY194" s="305"/>
      <c r="AZ194" s="305"/>
      <c r="BA194" s="305"/>
      <c r="BB194" s="305"/>
      <c r="BC194" s="305"/>
      <c r="BD194" s="305"/>
      <c r="BE194" s="305"/>
      <c r="BF194" s="305"/>
      <c r="BG194" s="305"/>
      <c r="BH194" s="305"/>
      <c r="BI194" s="305"/>
      <c r="BJ194" s="305"/>
      <c r="BK194" s="305"/>
      <c r="BL194" s="305"/>
      <c r="BM194" s="305"/>
      <c r="BN194" s="305"/>
      <c r="BO194" s="305"/>
      <c r="BP194" s="305"/>
      <c r="BQ194" s="305"/>
      <c r="BR194" s="305"/>
      <c r="BS194" s="305"/>
      <c r="BT194" s="305"/>
      <c r="BU194" s="305"/>
      <c r="BV194" s="305"/>
      <c r="BW194" s="305"/>
      <c r="BX194" s="305"/>
      <c r="BY194" s="305"/>
      <c r="BZ194" s="305"/>
      <c r="CA194" s="305"/>
      <c r="CB194" s="305"/>
      <c r="CC194" s="305"/>
      <c r="CD194" s="305"/>
      <c r="CE194" s="305"/>
      <c r="CF194" s="305"/>
      <c r="CG194" s="305"/>
      <c r="CH194" s="305"/>
      <c r="CI194" s="305"/>
      <c r="CJ194" s="305"/>
      <c r="CK194" s="305"/>
      <c r="CL194" s="305"/>
      <c r="CM194" s="305"/>
      <c r="CN194" s="305"/>
      <c r="CO194" s="305"/>
      <c r="CP194" s="305"/>
      <c r="CQ194" s="305"/>
      <c r="CR194" s="305"/>
      <c r="CS194" s="305"/>
      <c r="CT194" s="305"/>
      <c r="CU194" s="305"/>
      <c r="CV194" s="305"/>
      <c r="CW194" s="305"/>
      <c r="CX194" s="305"/>
      <c r="CY194" s="305"/>
      <c r="CZ194" s="305"/>
      <c r="DA194" s="305"/>
    </row>
    <row r="195" spans="1:105" s="2" customFormat="1" ht="12.75">
      <c r="A195" s="305"/>
      <c r="B195" s="305"/>
      <c r="C195" s="305"/>
      <c r="D195" s="305"/>
      <c r="E195" s="305"/>
      <c r="F195" s="454"/>
      <c r="G195" s="454"/>
      <c r="H195" s="455"/>
      <c r="I195" s="456"/>
      <c r="J195" s="306"/>
      <c r="K195" s="306"/>
      <c r="L195" s="454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5"/>
      <c r="AT195" s="305"/>
      <c r="AU195" s="305"/>
      <c r="AV195" s="305"/>
      <c r="AW195" s="305"/>
      <c r="AX195" s="305"/>
      <c r="AY195" s="305"/>
      <c r="AZ195" s="305"/>
      <c r="BA195" s="305"/>
      <c r="BB195" s="305"/>
      <c r="BC195" s="305"/>
      <c r="BD195" s="305"/>
      <c r="BE195" s="305"/>
      <c r="BF195" s="305"/>
      <c r="BG195" s="305"/>
      <c r="BH195" s="305"/>
      <c r="BI195" s="305"/>
      <c r="BJ195" s="305"/>
      <c r="BK195" s="305"/>
      <c r="BL195" s="305"/>
      <c r="BM195" s="305"/>
      <c r="BN195" s="305"/>
      <c r="BO195" s="305"/>
      <c r="BP195" s="305"/>
      <c r="BQ195" s="305"/>
      <c r="BR195" s="305"/>
      <c r="BS195" s="305"/>
      <c r="BT195" s="305"/>
      <c r="BU195" s="305"/>
      <c r="BV195" s="305"/>
      <c r="BW195" s="305"/>
      <c r="BX195" s="305"/>
      <c r="BY195" s="305"/>
      <c r="BZ195" s="305"/>
      <c r="CA195" s="305"/>
      <c r="CB195" s="305"/>
      <c r="CC195" s="305"/>
      <c r="CD195" s="305"/>
      <c r="CE195" s="305"/>
      <c r="CF195" s="305"/>
      <c r="CG195" s="305"/>
      <c r="CH195" s="305"/>
      <c r="CI195" s="305"/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05"/>
      <c r="CU195" s="305"/>
      <c r="CV195" s="305"/>
      <c r="CW195" s="305"/>
      <c r="CX195" s="305"/>
      <c r="CY195" s="305"/>
      <c r="CZ195" s="305"/>
      <c r="DA195" s="305"/>
    </row>
    <row r="196" spans="1:105" s="2" customFormat="1" ht="12.75">
      <c r="A196" s="305"/>
      <c r="B196" s="305"/>
      <c r="C196" s="305"/>
      <c r="D196" s="305"/>
      <c r="E196" s="305"/>
      <c r="F196" s="454"/>
      <c r="G196" s="454"/>
      <c r="H196" s="455"/>
      <c r="I196" s="456"/>
      <c r="J196" s="306"/>
      <c r="K196" s="306"/>
      <c r="L196" s="454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5"/>
      <c r="AT196" s="305"/>
      <c r="AU196" s="305"/>
      <c r="AV196" s="305"/>
      <c r="AW196" s="305"/>
      <c r="AX196" s="305"/>
      <c r="AY196" s="305"/>
      <c r="AZ196" s="305"/>
      <c r="BA196" s="305"/>
      <c r="BB196" s="305"/>
      <c r="BC196" s="305"/>
      <c r="BD196" s="305"/>
      <c r="BE196" s="305"/>
      <c r="BF196" s="305"/>
      <c r="BG196" s="305"/>
      <c r="BH196" s="305"/>
      <c r="BI196" s="305"/>
      <c r="BJ196" s="305"/>
      <c r="BK196" s="305"/>
      <c r="BL196" s="305"/>
      <c r="BM196" s="305"/>
      <c r="BN196" s="305"/>
      <c r="BO196" s="305"/>
      <c r="BP196" s="305"/>
      <c r="BQ196" s="305"/>
      <c r="BR196" s="305"/>
      <c r="BS196" s="305"/>
      <c r="BT196" s="305"/>
      <c r="BU196" s="305"/>
      <c r="BV196" s="305"/>
      <c r="BW196" s="305"/>
      <c r="BX196" s="305"/>
      <c r="BY196" s="305"/>
      <c r="BZ196" s="305"/>
      <c r="CA196" s="305"/>
      <c r="CB196" s="305"/>
      <c r="CC196" s="305"/>
      <c r="CD196" s="305"/>
      <c r="CE196" s="305"/>
      <c r="CF196" s="305"/>
      <c r="CG196" s="305"/>
      <c r="CH196" s="305"/>
      <c r="CI196" s="305"/>
      <c r="CJ196" s="305"/>
      <c r="CK196" s="305"/>
      <c r="CL196" s="305"/>
      <c r="CM196" s="305"/>
      <c r="CN196" s="305"/>
      <c r="CO196" s="305"/>
      <c r="CP196" s="305"/>
      <c r="CQ196" s="305"/>
      <c r="CR196" s="305"/>
      <c r="CS196" s="305"/>
      <c r="CT196" s="305"/>
      <c r="CU196" s="305"/>
      <c r="CV196" s="305"/>
      <c r="CW196" s="305"/>
      <c r="CX196" s="305"/>
      <c r="CY196" s="305"/>
      <c r="CZ196" s="305"/>
      <c r="DA196" s="305"/>
    </row>
    <row r="197" spans="1:105" s="2" customFormat="1" ht="12.75">
      <c r="A197" s="305"/>
      <c r="B197" s="305"/>
      <c r="C197" s="305"/>
      <c r="D197" s="305"/>
      <c r="E197" s="305"/>
      <c r="F197" s="454"/>
      <c r="G197" s="454"/>
      <c r="H197" s="455"/>
      <c r="I197" s="456"/>
      <c r="J197" s="306"/>
      <c r="K197" s="306"/>
      <c r="L197" s="454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  <c r="AL197" s="305"/>
      <c r="AM197" s="305"/>
      <c r="AN197" s="305"/>
      <c r="AO197" s="305"/>
      <c r="AP197" s="305"/>
      <c r="AQ197" s="305"/>
      <c r="AR197" s="305"/>
      <c r="AS197" s="305"/>
      <c r="AT197" s="305"/>
      <c r="AU197" s="305"/>
      <c r="AV197" s="305"/>
      <c r="AW197" s="305"/>
      <c r="AX197" s="305"/>
      <c r="AY197" s="305"/>
      <c r="AZ197" s="305"/>
      <c r="BA197" s="305"/>
      <c r="BB197" s="305"/>
      <c r="BC197" s="305"/>
      <c r="BD197" s="305"/>
      <c r="BE197" s="305"/>
      <c r="BF197" s="305"/>
      <c r="BG197" s="305"/>
      <c r="BH197" s="305"/>
      <c r="BI197" s="305"/>
      <c r="BJ197" s="305"/>
      <c r="BK197" s="305"/>
      <c r="BL197" s="305"/>
      <c r="BM197" s="305"/>
      <c r="BN197" s="305"/>
      <c r="BO197" s="305"/>
      <c r="BP197" s="305"/>
      <c r="BQ197" s="305"/>
      <c r="BR197" s="305"/>
      <c r="BS197" s="305"/>
      <c r="BT197" s="305"/>
      <c r="BU197" s="305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05"/>
      <c r="CF197" s="305"/>
      <c r="CG197" s="305"/>
      <c r="CH197" s="305"/>
      <c r="CI197" s="305"/>
      <c r="CJ197" s="305"/>
      <c r="CK197" s="305"/>
      <c r="CL197" s="305"/>
      <c r="CM197" s="305"/>
      <c r="CN197" s="305"/>
      <c r="CO197" s="305"/>
      <c r="CP197" s="305"/>
      <c r="CQ197" s="305"/>
      <c r="CR197" s="305"/>
      <c r="CS197" s="305"/>
      <c r="CT197" s="305"/>
      <c r="CU197" s="305"/>
      <c r="CV197" s="305"/>
      <c r="CW197" s="305"/>
      <c r="CX197" s="305"/>
      <c r="CY197" s="305"/>
      <c r="CZ197" s="305"/>
      <c r="DA197" s="305"/>
    </row>
    <row r="198" spans="1:105" s="2" customFormat="1" ht="12.75">
      <c r="A198" s="305"/>
      <c r="B198" s="305"/>
      <c r="C198" s="305"/>
      <c r="D198" s="305"/>
      <c r="E198" s="305"/>
      <c r="F198" s="454"/>
      <c r="G198" s="454"/>
      <c r="H198" s="455"/>
      <c r="I198" s="456"/>
      <c r="J198" s="306"/>
      <c r="K198" s="306"/>
      <c r="L198" s="454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  <c r="AJ198" s="305"/>
      <c r="AK198" s="305"/>
      <c r="AL198" s="305"/>
      <c r="AM198" s="305"/>
      <c r="AN198" s="305"/>
      <c r="AO198" s="305"/>
      <c r="AP198" s="305"/>
      <c r="AQ198" s="305"/>
      <c r="AR198" s="305"/>
      <c r="AS198" s="305"/>
      <c r="AT198" s="305"/>
      <c r="AU198" s="305"/>
      <c r="AV198" s="305"/>
      <c r="AW198" s="305"/>
      <c r="AX198" s="305"/>
      <c r="AY198" s="305"/>
      <c r="AZ198" s="305"/>
      <c r="BA198" s="305"/>
      <c r="BB198" s="305"/>
      <c r="BC198" s="305"/>
      <c r="BD198" s="305"/>
      <c r="BE198" s="305"/>
      <c r="BF198" s="305"/>
      <c r="BG198" s="305"/>
      <c r="BH198" s="305"/>
      <c r="BI198" s="305"/>
      <c r="BJ198" s="305"/>
      <c r="BK198" s="305"/>
      <c r="BL198" s="305"/>
      <c r="BM198" s="305"/>
      <c r="BN198" s="305"/>
      <c r="BO198" s="305"/>
      <c r="BP198" s="305"/>
      <c r="BQ198" s="305"/>
      <c r="BR198" s="305"/>
      <c r="BS198" s="305"/>
      <c r="BT198" s="305"/>
      <c r="BU198" s="305"/>
      <c r="BV198" s="305"/>
      <c r="BW198" s="305"/>
      <c r="BX198" s="305"/>
      <c r="BY198" s="305"/>
      <c r="BZ198" s="305"/>
      <c r="CA198" s="305"/>
      <c r="CB198" s="305"/>
      <c r="CC198" s="305"/>
      <c r="CD198" s="305"/>
      <c r="CE198" s="305"/>
      <c r="CF198" s="305"/>
      <c r="CG198" s="305"/>
      <c r="CH198" s="305"/>
      <c r="CI198" s="305"/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  <c r="CX198" s="305"/>
      <c r="CY198" s="305"/>
      <c r="CZ198" s="305"/>
      <c r="DA198" s="305"/>
    </row>
    <row r="199" spans="1:105" s="2" customFormat="1" ht="12.75">
      <c r="A199" s="305"/>
      <c r="B199" s="305"/>
      <c r="C199" s="305"/>
      <c r="D199" s="305"/>
      <c r="E199" s="305"/>
      <c r="F199" s="454"/>
      <c r="G199" s="454"/>
      <c r="H199" s="455"/>
      <c r="I199" s="456"/>
      <c r="J199" s="306"/>
      <c r="K199" s="306"/>
      <c r="L199" s="454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  <c r="AJ199" s="305"/>
      <c r="AK199" s="305"/>
      <c r="AL199" s="305"/>
      <c r="AM199" s="305"/>
      <c r="AN199" s="305"/>
      <c r="AO199" s="305"/>
      <c r="AP199" s="305"/>
      <c r="AQ199" s="305"/>
      <c r="AR199" s="305"/>
      <c r="AS199" s="305"/>
      <c r="AT199" s="305"/>
      <c r="AU199" s="305"/>
      <c r="AV199" s="305"/>
      <c r="AW199" s="305"/>
      <c r="AX199" s="305"/>
      <c r="AY199" s="305"/>
      <c r="AZ199" s="305"/>
      <c r="BA199" s="305"/>
      <c r="BB199" s="305"/>
      <c r="BC199" s="305"/>
      <c r="BD199" s="305"/>
      <c r="BE199" s="305"/>
      <c r="BF199" s="305"/>
      <c r="BG199" s="305"/>
      <c r="BH199" s="305"/>
      <c r="BI199" s="305"/>
      <c r="BJ199" s="305"/>
      <c r="BK199" s="305"/>
      <c r="BL199" s="305"/>
      <c r="BM199" s="305"/>
      <c r="BN199" s="305"/>
      <c r="BO199" s="305"/>
      <c r="BP199" s="305"/>
      <c r="BQ199" s="305"/>
      <c r="BR199" s="305"/>
      <c r="BS199" s="305"/>
      <c r="BT199" s="305"/>
      <c r="BU199" s="305"/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05"/>
      <c r="CI199" s="305"/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5"/>
      <c r="CU199" s="305"/>
      <c r="CV199" s="305"/>
      <c r="CW199" s="305"/>
      <c r="CX199" s="305"/>
      <c r="CY199" s="305"/>
      <c r="CZ199" s="305"/>
      <c r="DA199" s="305"/>
    </row>
    <row r="200" spans="1:105" s="2" customFormat="1" ht="12.75">
      <c r="A200" s="305"/>
      <c r="B200" s="305"/>
      <c r="C200" s="305"/>
      <c r="D200" s="305"/>
      <c r="E200" s="305"/>
      <c r="F200" s="454"/>
      <c r="G200" s="454"/>
      <c r="H200" s="455"/>
      <c r="I200" s="456"/>
      <c r="J200" s="306"/>
      <c r="K200" s="306"/>
      <c r="L200" s="454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  <c r="AJ200" s="305"/>
      <c r="AK200" s="305"/>
      <c r="AL200" s="305"/>
      <c r="AM200" s="305"/>
      <c r="AN200" s="305"/>
      <c r="AO200" s="305"/>
      <c r="AP200" s="305"/>
      <c r="AQ200" s="305"/>
      <c r="AR200" s="305"/>
      <c r="AS200" s="305"/>
      <c r="AT200" s="305"/>
      <c r="AU200" s="305"/>
      <c r="AV200" s="305"/>
      <c r="AW200" s="305"/>
      <c r="AX200" s="305"/>
      <c r="AY200" s="305"/>
      <c r="AZ200" s="305"/>
      <c r="BA200" s="305"/>
      <c r="BB200" s="305"/>
      <c r="BC200" s="305"/>
      <c r="BD200" s="305"/>
      <c r="BE200" s="305"/>
      <c r="BF200" s="305"/>
      <c r="BG200" s="305"/>
      <c r="BH200" s="305"/>
      <c r="BI200" s="305"/>
      <c r="BJ200" s="305"/>
      <c r="BK200" s="305"/>
      <c r="BL200" s="305"/>
      <c r="BM200" s="305"/>
      <c r="BN200" s="305"/>
      <c r="BO200" s="305"/>
      <c r="BP200" s="305"/>
      <c r="BQ200" s="305"/>
      <c r="BR200" s="305"/>
      <c r="BS200" s="305"/>
      <c r="BT200" s="305"/>
      <c r="BU200" s="305"/>
      <c r="BV200" s="305"/>
      <c r="BW200" s="305"/>
      <c r="BX200" s="305"/>
      <c r="BY200" s="305"/>
      <c r="BZ200" s="305"/>
      <c r="CA200" s="305"/>
      <c r="CB200" s="305"/>
      <c r="CC200" s="305"/>
      <c r="CD200" s="305"/>
      <c r="CE200" s="305"/>
      <c r="CF200" s="305"/>
      <c r="CG200" s="305"/>
      <c r="CH200" s="305"/>
      <c r="CI200" s="305"/>
      <c r="CJ200" s="305"/>
      <c r="CK200" s="305"/>
      <c r="CL200" s="305"/>
      <c r="CM200" s="305"/>
      <c r="CN200" s="305"/>
      <c r="CO200" s="305"/>
      <c r="CP200" s="305"/>
      <c r="CQ200" s="305"/>
      <c r="CR200" s="305"/>
      <c r="CS200" s="305"/>
      <c r="CT200" s="305"/>
      <c r="CU200" s="305"/>
      <c r="CV200" s="305"/>
      <c r="CW200" s="305"/>
      <c r="CX200" s="305"/>
      <c r="CY200" s="305"/>
      <c r="CZ200" s="305"/>
      <c r="DA200" s="305"/>
    </row>
    <row r="201" spans="1:105" s="2" customFormat="1" ht="12.75">
      <c r="A201" s="305"/>
      <c r="B201" s="305"/>
      <c r="C201" s="305"/>
      <c r="D201" s="305"/>
      <c r="E201" s="305"/>
      <c r="F201" s="454"/>
      <c r="G201" s="454"/>
      <c r="H201" s="455"/>
      <c r="I201" s="456"/>
      <c r="J201" s="306"/>
      <c r="K201" s="306"/>
      <c r="L201" s="454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  <c r="AJ201" s="305"/>
      <c r="AK201" s="305"/>
      <c r="AL201" s="305"/>
      <c r="AM201" s="305"/>
      <c r="AN201" s="305"/>
      <c r="AO201" s="305"/>
      <c r="AP201" s="305"/>
      <c r="AQ201" s="305"/>
      <c r="AR201" s="305"/>
      <c r="AS201" s="305"/>
      <c r="AT201" s="305"/>
      <c r="AU201" s="305"/>
      <c r="AV201" s="305"/>
      <c r="AW201" s="305"/>
      <c r="AX201" s="305"/>
      <c r="AY201" s="305"/>
      <c r="AZ201" s="305"/>
      <c r="BA201" s="305"/>
      <c r="BB201" s="305"/>
      <c r="BC201" s="305"/>
      <c r="BD201" s="305"/>
      <c r="BE201" s="305"/>
      <c r="BF201" s="305"/>
      <c r="BG201" s="305"/>
      <c r="BH201" s="305"/>
      <c r="BI201" s="305"/>
      <c r="BJ201" s="305"/>
      <c r="BK201" s="305"/>
      <c r="BL201" s="305"/>
      <c r="BM201" s="305"/>
      <c r="BN201" s="305"/>
      <c r="BO201" s="305"/>
      <c r="BP201" s="305"/>
      <c r="BQ201" s="305"/>
      <c r="BR201" s="305"/>
      <c r="BS201" s="305"/>
      <c r="BT201" s="305"/>
      <c r="BU201" s="305"/>
      <c r="BV201" s="305"/>
      <c r="BW201" s="305"/>
      <c r="BX201" s="305"/>
      <c r="BY201" s="305"/>
      <c r="BZ201" s="305"/>
      <c r="CA201" s="305"/>
      <c r="CB201" s="305"/>
      <c r="CC201" s="305"/>
      <c r="CD201" s="305"/>
      <c r="CE201" s="305"/>
      <c r="CF201" s="305"/>
      <c r="CG201" s="305"/>
      <c r="CH201" s="305"/>
      <c r="CI201" s="305"/>
      <c r="CJ201" s="305"/>
      <c r="CK201" s="305"/>
      <c r="CL201" s="305"/>
      <c r="CM201" s="305"/>
      <c r="CN201" s="305"/>
      <c r="CO201" s="305"/>
      <c r="CP201" s="305"/>
      <c r="CQ201" s="305"/>
      <c r="CR201" s="305"/>
      <c r="CS201" s="305"/>
      <c r="CT201" s="305"/>
      <c r="CU201" s="305"/>
      <c r="CV201" s="305"/>
      <c r="CW201" s="305"/>
      <c r="CX201" s="305"/>
      <c r="CY201" s="305"/>
      <c r="CZ201" s="305"/>
      <c r="DA201" s="305"/>
    </row>
    <row r="202" spans="1:105" s="2" customFormat="1" ht="12.75">
      <c r="A202" s="305"/>
      <c r="B202" s="305"/>
      <c r="C202" s="305"/>
      <c r="D202" s="305"/>
      <c r="E202" s="305"/>
      <c r="F202" s="454"/>
      <c r="G202" s="454"/>
      <c r="H202" s="455"/>
      <c r="I202" s="456"/>
      <c r="J202" s="306"/>
      <c r="K202" s="306"/>
      <c r="L202" s="454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  <c r="AL202" s="305"/>
      <c r="AM202" s="305"/>
      <c r="AN202" s="305"/>
      <c r="AO202" s="305"/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/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/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305"/>
    </row>
    <row r="203" spans="1:105" s="2" customFormat="1" ht="12.75">
      <c r="A203" s="305"/>
      <c r="B203" s="305"/>
      <c r="C203" s="305"/>
      <c r="D203" s="305"/>
      <c r="E203" s="305"/>
      <c r="F203" s="454"/>
      <c r="G203" s="454"/>
      <c r="H203" s="455"/>
      <c r="I203" s="456"/>
      <c r="J203" s="306"/>
      <c r="K203" s="306"/>
      <c r="L203" s="454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5"/>
      <c r="AK203" s="305"/>
      <c r="AL203" s="305"/>
      <c r="AM203" s="305"/>
      <c r="AN203" s="305"/>
      <c r="AO203" s="305"/>
      <c r="AP203" s="305"/>
      <c r="AQ203" s="305"/>
      <c r="AR203" s="305"/>
      <c r="AS203" s="305"/>
      <c r="AT203" s="305"/>
      <c r="AU203" s="305"/>
      <c r="AV203" s="305"/>
      <c r="AW203" s="305"/>
      <c r="AX203" s="305"/>
      <c r="AY203" s="305"/>
      <c r="AZ203" s="305"/>
      <c r="BA203" s="305"/>
      <c r="BB203" s="305"/>
      <c r="BC203" s="305"/>
      <c r="BD203" s="305"/>
      <c r="BE203" s="305"/>
      <c r="BF203" s="305"/>
      <c r="BG203" s="305"/>
      <c r="BH203" s="305"/>
      <c r="BI203" s="305"/>
      <c r="BJ203" s="305"/>
      <c r="BK203" s="305"/>
      <c r="BL203" s="305"/>
      <c r="BM203" s="305"/>
      <c r="BN203" s="305"/>
      <c r="BO203" s="305"/>
      <c r="BP203" s="305"/>
      <c r="BQ203" s="305"/>
      <c r="BR203" s="305"/>
      <c r="BS203" s="305"/>
      <c r="BT203" s="305"/>
      <c r="BU203" s="305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5"/>
      <c r="CG203" s="305"/>
      <c r="CH203" s="305"/>
      <c r="CI203" s="305"/>
      <c r="CJ203" s="305"/>
      <c r="CK203" s="305"/>
      <c r="CL203" s="305"/>
      <c r="CM203" s="305"/>
      <c r="CN203" s="305"/>
      <c r="CO203" s="305"/>
      <c r="CP203" s="305"/>
      <c r="CQ203" s="305"/>
      <c r="CR203" s="305"/>
      <c r="CS203" s="305"/>
      <c r="CT203" s="305"/>
      <c r="CU203" s="305"/>
      <c r="CV203" s="305"/>
      <c r="CW203" s="305"/>
      <c r="CX203" s="305"/>
      <c r="CY203" s="305"/>
      <c r="CZ203" s="305"/>
      <c r="DA203" s="305"/>
    </row>
    <row r="204" spans="1:105" s="2" customFormat="1" ht="12.75">
      <c r="A204" s="305"/>
      <c r="B204" s="305"/>
      <c r="C204" s="305"/>
      <c r="D204" s="305"/>
      <c r="E204" s="305"/>
      <c r="F204" s="454"/>
      <c r="G204" s="454"/>
      <c r="H204" s="455"/>
      <c r="I204" s="456"/>
      <c r="J204" s="306"/>
      <c r="K204" s="306"/>
      <c r="L204" s="454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  <c r="AL204" s="305"/>
      <c r="AM204" s="305"/>
      <c r="AN204" s="305"/>
      <c r="AO204" s="305"/>
      <c r="AP204" s="305"/>
      <c r="AQ204" s="305"/>
      <c r="AR204" s="305"/>
      <c r="AS204" s="305"/>
      <c r="AT204" s="305"/>
      <c r="AU204" s="305"/>
      <c r="AV204" s="305"/>
      <c r="AW204" s="305"/>
      <c r="AX204" s="305"/>
      <c r="AY204" s="305"/>
      <c r="AZ204" s="305"/>
      <c r="BA204" s="305"/>
      <c r="BB204" s="305"/>
      <c r="BC204" s="305"/>
      <c r="BD204" s="305"/>
      <c r="BE204" s="305"/>
      <c r="BF204" s="305"/>
      <c r="BG204" s="305"/>
      <c r="BH204" s="305"/>
      <c r="BI204" s="305"/>
      <c r="BJ204" s="305"/>
      <c r="BK204" s="305"/>
      <c r="BL204" s="305"/>
      <c r="BM204" s="305"/>
      <c r="BN204" s="305"/>
      <c r="BO204" s="305"/>
      <c r="BP204" s="305"/>
      <c r="BQ204" s="305"/>
      <c r="BR204" s="305"/>
      <c r="BS204" s="305"/>
      <c r="BT204" s="305"/>
      <c r="BU204" s="30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5"/>
      <c r="CG204" s="305"/>
      <c r="CH204" s="305"/>
      <c r="CI204" s="305"/>
      <c r="CJ204" s="305"/>
      <c r="CK204" s="305"/>
      <c r="CL204" s="305"/>
      <c r="CM204" s="305"/>
      <c r="CN204" s="305"/>
      <c r="CO204" s="305"/>
      <c r="CP204" s="305"/>
      <c r="CQ204" s="305"/>
      <c r="CR204" s="305"/>
      <c r="CS204" s="305"/>
      <c r="CT204" s="305"/>
      <c r="CU204" s="305"/>
      <c r="CV204" s="305"/>
      <c r="CW204" s="305"/>
      <c r="CX204" s="305"/>
      <c r="CY204" s="305"/>
      <c r="CZ204" s="305"/>
      <c r="DA204" s="305"/>
    </row>
    <row r="205" spans="1:105" s="2" customFormat="1" ht="12.75">
      <c r="A205" s="305"/>
      <c r="B205" s="305"/>
      <c r="C205" s="305"/>
      <c r="D205" s="305"/>
      <c r="E205" s="305"/>
      <c r="F205" s="454"/>
      <c r="G205" s="454"/>
      <c r="H205" s="455"/>
      <c r="I205" s="456"/>
      <c r="J205" s="306"/>
      <c r="K205" s="306"/>
      <c r="L205" s="454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  <c r="AL205" s="305"/>
      <c r="AM205" s="305"/>
      <c r="AN205" s="305"/>
      <c r="AO205" s="305"/>
      <c r="AP205" s="305"/>
      <c r="AQ205" s="305"/>
      <c r="AR205" s="305"/>
      <c r="AS205" s="305"/>
      <c r="AT205" s="305"/>
      <c r="AU205" s="305"/>
      <c r="AV205" s="305"/>
      <c r="AW205" s="305"/>
      <c r="AX205" s="305"/>
      <c r="AY205" s="305"/>
      <c r="AZ205" s="305"/>
      <c r="BA205" s="305"/>
      <c r="BB205" s="305"/>
      <c r="BC205" s="305"/>
      <c r="BD205" s="305"/>
      <c r="BE205" s="305"/>
      <c r="BF205" s="305"/>
      <c r="BG205" s="305"/>
      <c r="BH205" s="305"/>
      <c r="BI205" s="305"/>
      <c r="BJ205" s="305"/>
      <c r="BK205" s="305"/>
      <c r="BL205" s="305"/>
      <c r="BM205" s="305"/>
      <c r="BN205" s="305"/>
      <c r="BO205" s="305"/>
      <c r="BP205" s="305"/>
      <c r="BQ205" s="305"/>
      <c r="BR205" s="305"/>
      <c r="BS205" s="305"/>
      <c r="BT205" s="305"/>
      <c r="BU205" s="305"/>
      <c r="BV205" s="305"/>
      <c r="BW205" s="305"/>
      <c r="BX205" s="305"/>
      <c r="BY205" s="305"/>
      <c r="BZ205" s="305"/>
      <c r="CA205" s="305"/>
      <c r="CB205" s="305"/>
      <c r="CC205" s="305"/>
      <c r="CD205" s="305"/>
      <c r="CE205" s="305"/>
      <c r="CF205" s="305"/>
      <c r="CG205" s="305"/>
      <c r="CH205" s="305"/>
      <c r="CI205" s="305"/>
      <c r="CJ205" s="305"/>
      <c r="CK205" s="305"/>
      <c r="CL205" s="305"/>
      <c r="CM205" s="305"/>
      <c r="CN205" s="305"/>
      <c r="CO205" s="305"/>
      <c r="CP205" s="305"/>
      <c r="CQ205" s="305"/>
      <c r="CR205" s="305"/>
      <c r="CS205" s="305"/>
      <c r="CT205" s="305"/>
      <c r="CU205" s="305"/>
      <c r="CV205" s="305"/>
      <c r="CW205" s="305"/>
      <c r="CX205" s="305"/>
      <c r="CY205" s="305"/>
      <c r="CZ205" s="305"/>
      <c r="DA205" s="305"/>
    </row>
    <row r="206" spans="1:105" s="2" customFormat="1" ht="12.75">
      <c r="A206" s="305"/>
      <c r="B206" s="305"/>
      <c r="C206" s="305"/>
      <c r="D206" s="305"/>
      <c r="E206" s="305"/>
      <c r="F206" s="454"/>
      <c r="G206" s="454"/>
      <c r="H206" s="455"/>
      <c r="I206" s="456"/>
      <c r="J206" s="306"/>
      <c r="K206" s="306"/>
      <c r="L206" s="454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  <c r="AJ206" s="305"/>
      <c r="AK206" s="305"/>
      <c r="AL206" s="305"/>
      <c r="AM206" s="305"/>
      <c r="AN206" s="305"/>
      <c r="AO206" s="305"/>
      <c r="AP206" s="305"/>
      <c r="AQ206" s="305"/>
      <c r="AR206" s="305"/>
      <c r="AS206" s="305"/>
      <c r="AT206" s="305"/>
      <c r="AU206" s="305"/>
      <c r="AV206" s="305"/>
      <c r="AW206" s="305"/>
      <c r="AX206" s="305"/>
      <c r="AY206" s="305"/>
      <c r="AZ206" s="305"/>
      <c r="BA206" s="305"/>
      <c r="BB206" s="305"/>
      <c r="BC206" s="305"/>
      <c r="BD206" s="305"/>
      <c r="BE206" s="305"/>
      <c r="BF206" s="305"/>
      <c r="BG206" s="305"/>
      <c r="BH206" s="305"/>
      <c r="BI206" s="305"/>
      <c r="BJ206" s="305"/>
      <c r="BK206" s="305"/>
      <c r="BL206" s="305"/>
      <c r="BM206" s="305"/>
      <c r="BN206" s="305"/>
      <c r="BO206" s="305"/>
      <c r="BP206" s="305"/>
      <c r="BQ206" s="305"/>
      <c r="BR206" s="305"/>
      <c r="BS206" s="305"/>
      <c r="BT206" s="305"/>
      <c r="BU206" s="305"/>
      <c r="BV206" s="305"/>
      <c r="BW206" s="305"/>
      <c r="BX206" s="305"/>
      <c r="BY206" s="305"/>
      <c r="BZ206" s="305"/>
      <c r="CA206" s="305"/>
      <c r="CB206" s="305"/>
      <c r="CC206" s="305"/>
      <c r="CD206" s="305"/>
      <c r="CE206" s="305"/>
      <c r="CF206" s="305"/>
      <c r="CG206" s="305"/>
      <c r="CH206" s="305"/>
      <c r="CI206" s="305"/>
      <c r="CJ206" s="305"/>
      <c r="CK206" s="305"/>
      <c r="CL206" s="305"/>
      <c r="CM206" s="305"/>
      <c r="CN206" s="305"/>
      <c r="CO206" s="305"/>
      <c r="CP206" s="305"/>
      <c r="CQ206" s="305"/>
      <c r="CR206" s="305"/>
      <c r="CS206" s="305"/>
      <c r="CT206" s="305"/>
      <c r="CU206" s="305"/>
      <c r="CV206" s="305"/>
      <c r="CW206" s="305"/>
      <c r="CX206" s="305"/>
      <c r="CY206" s="305"/>
      <c r="CZ206" s="305"/>
      <c r="DA206" s="305"/>
    </row>
    <row r="207" spans="1:105" s="2" customFormat="1" ht="12.75">
      <c r="A207" s="305"/>
      <c r="B207" s="305"/>
      <c r="C207" s="305"/>
      <c r="D207" s="305"/>
      <c r="E207" s="305"/>
      <c r="F207" s="454"/>
      <c r="G207" s="454"/>
      <c r="H207" s="455"/>
      <c r="I207" s="456"/>
      <c r="J207" s="306"/>
      <c r="K207" s="306"/>
      <c r="L207" s="454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  <c r="AL207" s="305"/>
      <c r="AM207" s="305"/>
      <c r="AN207" s="305"/>
      <c r="AO207" s="305"/>
      <c r="AP207" s="305"/>
      <c r="AQ207" s="305"/>
      <c r="AR207" s="305"/>
      <c r="AS207" s="305"/>
      <c r="AT207" s="305"/>
      <c r="AU207" s="305"/>
      <c r="AV207" s="305"/>
      <c r="AW207" s="305"/>
      <c r="AX207" s="305"/>
      <c r="AY207" s="305"/>
      <c r="AZ207" s="305"/>
      <c r="BA207" s="305"/>
      <c r="BB207" s="305"/>
      <c r="BC207" s="305"/>
      <c r="BD207" s="305"/>
      <c r="BE207" s="305"/>
      <c r="BF207" s="305"/>
      <c r="BG207" s="305"/>
      <c r="BH207" s="305"/>
      <c r="BI207" s="305"/>
      <c r="BJ207" s="305"/>
      <c r="BK207" s="305"/>
      <c r="BL207" s="305"/>
      <c r="BM207" s="305"/>
      <c r="BN207" s="305"/>
      <c r="BO207" s="305"/>
      <c r="BP207" s="305"/>
      <c r="BQ207" s="305"/>
      <c r="BR207" s="305"/>
      <c r="BS207" s="305"/>
      <c r="BT207" s="305"/>
      <c r="BU207" s="305"/>
      <c r="BV207" s="305"/>
      <c r="BW207" s="305"/>
      <c r="BX207" s="305"/>
      <c r="BY207" s="305"/>
      <c r="BZ207" s="305"/>
      <c r="CA207" s="305"/>
      <c r="CB207" s="305"/>
      <c r="CC207" s="305"/>
      <c r="CD207" s="305"/>
      <c r="CE207" s="305"/>
      <c r="CF207" s="305"/>
      <c r="CG207" s="305"/>
      <c r="CH207" s="305"/>
      <c r="CI207" s="305"/>
      <c r="CJ207" s="305"/>
      <c r="CK207" s="305"/>
      <c r="CL207" s="305"/>
      <c r="CM207" s="305"/>
      <c r="CN207" s="305"/>
      <c r="CO207" s="305"/>
      <c r="CP207" s="305"/>
      <c r="CQ207" s="305"/>
      <c r="CR207" s="305"/>
      <c r="CS207" s="305"/>
      <c r="CT207" s="305"/>
      <c r="CU207" s="305"/>
      <c r="CV207" s="305"/>
      <c r="CW207" s="305"/>
      <c r="CX207" s="305"/>
      <c r="CY207" s="305"/>
      <c r="CZ207" s="305"/>
      <c r="DA207" s="305"/>
    </row>
    <row r="208" spans="1:105" s="2" customFormat="1" ht="12.75">
      <c r="A208" s="305"/>
      <c r="B208" s="305"/>
      <c r="C208" s="305"/>
      <c r="D208" s="305"/>
      <c r="E208" s="305"/>
      <c r="F208" s="454"/>
      <c r="G208" s="454"/>
      <c r="H208" s="455"/>
      <c r="I208" s="456"/>
      <c r="J208" s="306"/>
      <c r="K208" s="306"/>
      <c r="L208" s="454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  <c r="AL208" s="305"/>
      <c r="AM208" s="305"/>
      <c r="AN208" s="305"/>
      <c r="AO208" s="305"/>
      <c r="AP208" s="305"/>
      <c r="AQ208" s="305"/>
      <c r="AR208" s="305"/>
      <c r="AS208" s="305"/>
      <c r="AT208" s="305"/>
      <c r="AU208" s="305"/>
      <c r="AV208" s="305"/>
      <c r="AW208" s="305"/>
      <c r="AX208" s="305"/>
      <c r="AY208" s="305"/>
      <c r="AZ208" s="305"/>
      <c r="BA208" s="305"/>
      <c r="BB208" s="305"/>
      <c r="BC208" s="305"/>
      <c r="BD208" s="305"/>
      <c r="BE208" s="305"/>
      <c r="BF208" s="305"/>
      <c r="BG208" s="305"/>
      <c r="BH208" s="305"/>
      <c r="BI208" s="305"/>
      <c r="BJ208" s="305"/>
      <c r="BK208" s="305"/>
      <c r="BL208" s="305"/>
      <c r="BM208" s="305"/>
      <c r="BN208" s="305"/>
      <c r="BO208" s="305"/>
      <c r="BP208" s="305"/>
      <c r="BQ208" s="305"/>
      <c r="BR208" s="305"/>
      <c r="BS208" s="305"/>
      <c r="BT208" s="305"/>
      <c r="BU208" s="305"/>
      <c r="BV208" s="305"/>
      <c r="BW208" s="305"/>
      <c r="BX208" s="305"/>
      <c r="BY208" s="305"/>
      <c r="BZ208" s="305"/>
      <c r="CA208" s="305"/>
      <c r="CB208" s="305"/>
      <c r="CC208" s="305"/>
      <c r="CD208" s="305"/>
      <c r="CE208" s="305"/>
      <c r="CF208" s="305"/>
      <c r="CG208" s="305"/>
      <c r="CH208" s="305"/>
      <c r="CI208" s="305"/>
      <c r="CJ208" s="305"/>
      <c r="CK208" s="305"/>
      <c r="CL208" s="305"/>
      <c r="CM208" s="305"/>
      <c r="CN208" s="305"/>
      <c r="CO208" s="305"/>
      <c r="CP208" s="305"/>
      <c r="CQ208" s="305"/>
      <c r="CR208" s="305"/>
      <c r="CS208" s="305"/>
      <c r="CT208" s="305"/>
      <c r="CU208" s="305"/>
      <c r="CV208" s="305"/>
      <c r="CW208" s="305"/>
      <c r="CX208" s="305"/>
      <c r="CY208" s="305"/>
      <c r="CZ208" s="305"/>
      <c r="DA208" s="305"/>
    </row>
    <row r="209" spans="1:105" s="2" customFormat="1" ht="12.75">
      <c r="A209" s="305"/>
      <c r="B209" s="305"/>
      <c r="C209" s="305"/>
      <c r="D209" s="305"/>
      <c r="E209" s="305"/>
      <c r="F209" s="454"/>
      <c r="G209" s="454"/>
      <c r="H209" s="455"/>
      <c r="I209" s="456"/>
      <c r="J209" s="306"/>
      <c r="K209" s="306"/>
      <c r="L209" s="454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  <c r="AJ209" s="305"/>
      <c r="AK209" s="305"/>
      <c r="AL209" s="305"/>
      <c r="AM209" s="305"/>
      <c r="AN209" s="305"/>
      <c r="AO209" s="305"/>
      <c r="AP209" s="305"/>
      <c r="AQ209" s="305"/>
      <c r="AR209" s="305"/>
      <c r="AS209" s="305"/>
      <c r="AT209" s="305"/>
      <c r="AU209" s="305"/>
      <c r="AV209" s="305"/>
      <c r="AW209" s="305"/>
      <c r="AX209" s="305"/>
      <c r="AY209" s="305"/>
      <c r="AZ209" s="305"/>
      <c r="BA209" s="305"/>
      <c r="BB209" s="305"/>
      <c r="BC209" s="305"/>
      <c r="BD209" s="305"/>
      <c r="BE209" s="305"/>
      <c r="BF209" s="305"/>
      <c r="BG209" s="305"/>
      <c r="BH209" s="305"/>
      <c r="BI209" s="305"/>
      <c r="BJ209" s="305"/>
      <c r="BK209" s="305"/>
      <c r="BL209" s="305"/>
      <c r="BM209" s="305"/>
      <c r="BN209" s="305"/>
      <c r="BO209" s="305"/>
      <c r="BP209" s="305"/>
      <c r="BQ209" s="305"/>
      <c r="BR209" s="305"/>
      <c r="BS209" s="305"/>
      <c r="BT209" s="305"/>
      <c r="BU209" s="305"/>
      <c r="BV209" s="305"/>
      <c r="BW209" s="305"/>
      <c r="BX209" s="305"/>
      <c r="BY209" s="305"/>
      <c r="BZ209" s="305"/>
      <c r="CA209" s="305"/>
      <c r="CB209" s="305"/>
      <c r="CC209" s="305"/>
      <c r="CD209" s="305"/>
      <c r="CE209" s="305"/>
      <c r="CF209" s="305"/>
      <c r="CG209" s="305"/>
      <c r="CH209" s="305"/>
      <c r="CI209" s="305"/>
      <c r="CJ209" s="305"/>
      <c r="CK209" s="305"/>
      <c r="CL209" s="305"/>
      <c r="CM209" s="305"/>
      <c r="CN209" s="305"/>
      <c r="CO209" s="305"/>
      <c r="CP209" s="305"/>
      <c r="CQ209" s="305"/>
      <c r="CR209" s="305"/>
      <c r="CS209" s="305"/>
      <c r="CT209" s="305"/>
      <c r="CU209" s="305"/>
      <c r="CV209" s="305"/>
      <c r="CW209" s="305"/>
      <c r="CX209" s="305"/>
      <c r="CY209" s="305"/>
      <c r="CZ209" s="305"/>
      <c r="DA209" s="305"/>
    </row>
    <row r="210" spans="1:105" s="2" customFormat="1" ht="12.75">
      <c r="A210" s="305"/>
      <c r="B210" s="305"/>
      <c r="C210" s="305"/>
      <c r="D210" s="305"/>
      <c r="E210" s="305"/>
      <c r="F210" s="454"/>
      <c r="G210" s="454"/>
      <c r="H210" s="455"/>
      <c r="I210" s="456"/>
      <c r="J210" s="306"/>
      <c r="K210" s="306"/>
      <c r="L210" s="454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305"/>
      <c r="AO210" s="305"/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/>
      <c r="BM210" s="305"/>
      <c r="BN210" s="305"/>
      <c r="BO210" s="305"/>
      <c r="BP210" s="305"/>
      <c r="BQ210" s="305"/>
      <c r="BR210" s="305"/>
      <c r="BS210" s="305"/>
      <c r="BT210" s="305"/>
      <c r="BU210" s="305"/>
      <c r="BV210" s="305"/>
      <c r="BW210" s="305"/>
      <c r="BX210" s="305"/>
      <c r="BY210" s="305"/>
      <c r="BZ210" s="305"/>
      <c r="CA210" s="305"/>
      <c r="CB210" s="305"/>
      <c r="CC210" s="305"/>
      <c r="CD210" s="305"/>
      <c r="CE210" s="305"/>
      <c r="CF210" s="305"/>
      <c r="CG210" s="305"/>
      <c r="CH210" s="305"/>
      <c r="CI210" s="305"/>
      <c r="CJ210" s="305"/>
      <c r="CK210" s="305"/>
      <c r="CL210" s="305"/>
      <c r="CM210" s="305"/>
      <c r="CN210" s="305"/>
      <c r="CO210" s="305"/>
      <c r="CP210" s="305"/>
      <c r="CQ210" s="305"/>
      <c r="CR210" s="305"/>
      <c r="CS210" s="305"/>
      <c r="CT210" s="305"/>
      <c r="CU210" s="305"/>
      <c r="CV210" s="305"/>
      <c r="CW210" s="305"/>
      <c r="CX210" s="305"/>
      <c r="CY210" s="305"/>
      <c r="CZ210" s="305"/>
      <c r="DA210" s="305"/>
    </row>
    <row r="211" spans="1:105" s="2" customFormat="1" ht="12.75">
      <c r="A211" s="305"/>
      <c r="B211" s="305"/>
      <c r="C211" s="305"/>
      <c r="D211" s="305"/>
      <c r="E211" s="305"/>
      <c r="F211" s="454"/>
      <c r="G211" s="454"/>
      <c r="H211" s="455"/>
      <c r="I211" s="456"/>
      <c r="J211" s="306"/>
      <c r="K211" s="306"/>
      <c r="L211" s="454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  <c r="AJ211" s="305"/>
      <c r="AK211" s="305"/>
      <c r="AL211" s="305"/>
      <c r="AM211" s="305"/>
      <c r="AN211" s="305"/>
      <c r="AO211" s="305"/>
      <c r="AP211" s="305"/>
      <c r="AQ211" s="305"/>
      <c r="AR211" s="305"/>
      <c r="AS211" s="305"/>
      <c r="AT211" s="305"/>
      <c r="AU211" s="305"/>
      <c r="AV211" s="305"/>
      <c r="AW211" s="305"/>
      <c r="AX211" s="305"/>
      <c r="AY211" s="305"/>
      <c r="AZ211" s="305"/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/>
      <c r="BM211" s="305"/>
      <c r="BN211" s="305"/>
      <c r="BO211" s="305"/>
      <c r="BP211" s="305"/>
      <c r="BQ211" s="305"/>
      <c r="BR211" s="305"/>
      <c r="BS211" s="305"/>
      <c r="BT211" s="305"/>
      <c r="BU211" s="305"/>
      <c r="BV211" s="305"/>
      <c r="BW211" s="305"/>
      <c r="BX211" s="305"/>
      <c r="BY211" s="305"/>
      <c r="BZ211" s="305"/>
      <c r="CA211" s="305"/>
      <c r="CB211" s="305"/>
      <c r="CC211" s="305"/>
      <c r="CD211" s="305"/>
      <c r="CE211" s="305"/>
      <c r="CF211" s="305"/>
      <c r="CG211" s="305"/>
      <c r="CH211" s="305"/>
      <c r="CI211" s="305"/>
      <c r="CJ211" s="305"/>
      <c r="CK211" s="305"/>
      <c r="CL211" s="305"/>
      <c r="CM211" s="305"/>
      <c r="CN211" s="305"/>
      <c r="CO211" s="305"/>
      <c r="CP211" s="305"/>
      <c r="CQ211" s="305"/>
      <c r="CR211" s="305"/>
      <c r="CS211" s="305"/>
      <c r="CT211" s="305"/>
      <c r="CU211" s="305"/>
      <c r="CV211" s="305"/>
      <c r="CW211" s="305"/>
      <c r="CX211" s="305"/>
      <c r="CY211" s="305"/>
      <c r="CZ211" s="305"/>
      <c r="DA211" s="305"/>
    </row>
    <row r="212" spans="1:105" s="2" customFormat="1" ht="12.75">
      <c r="A212" s="305"/>
      <c r="B212" s="305"/>
      <c r="C212" s="305"/>
      <c r="D212" s="305"/>
      <c r="E212" s="305"/>
      <c r="F212" s="454"/>
      <c r="G212" s="454"/>
      <c r="H212" s="455"/>
      <c r="I212" s="456"/>
      <c r="J212" s="306"/>
      <c r="K212" s="306"/>
      <c r="L212" s="454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  <c r="AL212" s="305"/>
      <c r="AM212" s="305"/>
      <c r="AN212" s="305"/>
      <c r="AO212" s="305"/>
      <c r="AP212" s="305"/>
      <c r="AQ212" s="305"/>
      <c r="AR212" s="305"/>
      <c r="AS212" s="305"/>
      <c r="AT212" s="305"/>
      <c r="AU212" s="305"/>
      <c r="AV212" s="305"/>
      <c r="AW212" s="305"/>
      <c r="AX212" s="305"/>
      <c r="AY212" s="305"/>
      <c r="AZ212" s="305"/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/>
      <c r="BM212" s="305"/>
      <c r="BN212" s="305"/>
      <c r="BO212" s="305"/>
      <c r="BP212" s="305"/>
      <c r="BQ212" s="305"/>
      <c r="BR212" s="305"/>
      <c r="BS212" s="305"/>
      <c r="BT212" s="305"/>
      <c r="BU212" s="305"/>
      <c r="BV212" s="305"/>
      <c r="BW212" s="305"/>
      <c r="BX212" s="305"/>
      <c r="BY212" s="305"/>
      <c r="BZ212" s="305"/>
      <c r="CA212" s="305"/>
      <c r="CB212" s="305"/>
      <c r="CC212" s="305"/>
      <c r="CD212" s="305"/>
      <c r="CE212" s="305"/>
      <c r="CF212" s="305"/>
      <c r="CG212" s="305"/>
      <c r="CH212" s="305"/>
      <c r="CI212" s="305"/>
      <c r="CJ212" s="305"/>
      <c r="CK212" s="305"/>
      <c r="CL212" s="305"/>
      <c r="CM212" s="305"/>
      <c r="CN212" s="305"/>
      <c r="CO212" s="305"/>
      <c r="CP212" s="305"/>
      <c r="CQ212" s="305"/>
      <c r="CR212" s="305"/>
      <c r="CS212" s="305"/>
      <c r="CT212" s="305"/>
      <c r="CU212" s="305"/>
      <c r="CV212" s="305"/>
      <c r="CW212" s="305"/>
      <c r="CX212" s="305"/>
      <c r="CY212" s="305"/>
      <c r="CZ212" s="305"/>
      <c r="DA212" s="305"/>
    </row>
    <row r="213" spans="1:105" s="2" customFormat="1" ht="12.75">
      <c r="A213" s="305"/>
      <c r="B213" s="305"/>
      <c r="C213" s="305"/>
      <c r="D213" s="305"/>
      <c r="E213" s="305"/>
      <c r="F213" s="454"/>
      <c r="G213" s="454"/>
      <c r="H213" s="455"/>
      <c r="I213" s="456"/>
      <c r="J213" s="306"/>
      <c r="K213" s="306"/>
      <c r="L213" s="454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305"/>
      <c r="BM213" s="305"/>
      <c r="BN213" s="305"/>
      <c r="BO213" s="305"/>
      <c r="BP213" s="305"/>
      <c r="BQ213" s="305"/>
      <c r="BR213" s="305"/>
      <c r="BS213" s="305"/>
      <c r="BT213" s="305"/>
      <c r="BU213" s="305"/>
      <c r="BV213" s="305"/>
      <c r="BW213" s="305"/>
      <c r="BX213" s="305"/>
      <c r="BY213" s="305"/>
      <c r="BZ213" s="305"/>
      <c r="CA213" s="305"/>
      <c r="CB213" s="305"/>
      <c r="CC213" s="305"/>
      <c r="CD213" s="305"/>
      <c r="CE213" s="305"/>
      <c r="CF213" s="305"/>
      <c r="CG213" s="305"/>
      <c r="CH213" s="305"/>
      <c r="CI213" s="305"/>
      <c r="CJ213" s="305"/>
      <c r="CK213" s="305"/>
      <c r="CL213" s="305"/>
      <c r="CM213" s="305"/>
      <c r="CN213" s="305"/>
      <c r="CO213" s="305"/>
      <c r="CP213" s="305"/>
      <c r="CQ213" s="305"/>
      <c r="CR213" s="305"/>
      <c r="CS213" s="305"/>
      <c r="CT213" s="305"/>
      <c r="CU213" s="305"/>
      <c r="CV213" s="305"/>
      <c r="CW213" s="305"/>
      <c r="CX213" s="305"/>
      <c r="CY213" s="305"/>
      <c r="CZ213" s="305"/>
      <c r="DA213" s="305"/>
    </row>
    <row r="214" spans="1:105" s="2" customFormat="1" ht="12.75">
      <c r="A214" s="305"/>
      <c r="B214" s="305"/>
      <c r="C214" s="305"/>
      <c r="D214" s="305"/>
      <c r="E214" s="305"/>
      <c r="F214" s="454"/>
      <c r="G214" s="454"/>
      <c r="H214" s="455"/>
      <c r="I214" s="456"/>
      <c r="J214" s="306"/>
      <c r="K214" s="306"/>
      <c r="L214" s="454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05"/>
      <c r="AF214" s="305"/>
      <c r="AG214" s="305"/>
      <c r="AH214" s="305"/>
      <c r="AI214" s="305"/>
      <c r="AJ214" s="305"/>
      <c r="AK214" s="305"/>
      <c r="AL214" s="305"/>
      <c r="AM214" s="305"/>
      <c r="AN214" s="305"/>
      <c r="AO214" s="305"/>
      <c r="AP214" s="305"/>
      <c r="AQ214" s="305"/>
      <c r="AR214" s="305"/>
      <c r="AS214" s="305"/>
      <c r="AT214" s="305"/>
      <c r="AU214" s="305"/>
      <c r="AV214" s="305"/>
      <c r="AW214" s="305"/>
      <c r="AX214" s="305"/>
      <c r="AY214" s="305"/>
      <c r="AZ214" s="305"/>
      <c r="BA214" s="305"/>
      <c r="BB214" s="305"/>
      <c r="BC214" s="305"/>
      <c r="BD214" s="305"/>
      <c r="BE214" s="305"/>
      <c r="BF214" s="305"/>
      <c r="BG214" s="305"/>
      <c r="BH214" s="305"/>
      <c r="BI214" s="305"/>
      <c r="BJ214" s="305"/>
      <c r="BK214" s="305"/>
      <c r="BL214" s="305"/>
      <c r="BM214" s="305"/>
      <c r="BN214" s="305"/>
      <c r="BO214" s="305"/>
      <c r="BP214" s="305"/>
      <c r="BQ214" s="305"/>
      <c r="BR214" s="305"/>
      <c r="BS214" s="305"/>
      <c r="BT214" s="305"/>
      <c r="BU214" s="305"/>
      <c r="BV214" s="305"/>
      <c r="BW214" s="305"/>
      <c r="BX214" s="305"/>
      <c r="BY214" s="305"/>
      <c r="BZ214" s="305"/>
      <c r="CA214" s="305"/>
      <c r="CB214" s="305"/>
      <c r="CC214" s="305"/>
      <c r="CD214" s="305"/>
      <c r="CE214" s="305"/>
      <c r="CF214" s="305"/>
      <c r="CG214" s="305"/>
      <c r="CH214" s="305"/>
      <c r="CI214" s="305"/>
      <c r="CJ214" s="305"/>
      <c r="CK214" s="305"/>
      <c r="CL214" s="305"/>
      <c r="CM214" s="305"/>
      <c r="CN214" s="305"/>
      <c r="CO214" s="305"/>
      <c r="CP214" s="305"/>
      <c r="CQ214" s="305"/>
      <c r="CR214" s="305"/>
      <c r="CS214" s="305"/>
      <c r="CT214" s="305"/>
      <c r="CU214" s="305"/>
      <c r="CV214" s="305"/>
      <c r="CW214" s="305"/>
      <c r="CX214" s="305"/>
      <c r="CY214" s="305"/>
      <c r="CZ214" s="305"/>
      <c r="DA214" s="305"/>
    </row>
    <row r="215" spans="1:105" s="2" customFormat="1" ht="12.75">
      <c r="A215" s="305"/>
      <c r="B215" s="305"/>
      <c r="C215" s="305"/>
      <c r="D215" s="305"/>
      <c r="E215" s="305"/>
      <c r="F215" s="454"/>
      <c r="G215" s="454"/>
      <c r="H215" s="455"/>
      <c r="I215" s="456"/>
      <c r="J215" s="306"/>
      <c r="K215" s="306"/>
      <c r="L215" s="454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  <c r="AJ215" s="305"/>
      <c r="AK215" s="305"/>
      <c r="AL215" s="305"/>
      <c r="AM215" s="305"/>
      <c r="AN215" s="305"/>
      <c r="AO215" s="305"/>
      <c r="AP215" s="305"/>
      <c r="AQ215" s="305"/>
      <c r="AR215" s="305"/>
      <c r="AS215" s="305"/>
      <c r="AT215" s="305"/>
      <c r="AU215" s="305"/>
      <c r="AV215" s="305"/>
      <c r="AW215" s="305"/>
      <c r="AX215" s="305"/>
      <c r="AY215" s="305"/>
      <c r="AZ215" s="305"/>
      <c r="BA215" s="305"/>
      <c r="BB215" s="305"/>
      <c r="BC215" s="305"/>
      <c r="BD215" s="305"/>
      <c r="BE215" s="305"/>
      <c r="BF215" s="305"/>
      <c r="BG215" s="305"/>
      <c r="BH215" s="305"/>
      <c r="BI215" s="305"/>
      <c r="BJ215" s="305"/>
      <c r="BK215" s="305"/>
      <c r="BL215" s="305"/>
      <c r="BM215" s="305"/>
      <c r="BN215" s="305"/>
      <c r="BO215" s="305"/>
      <c r="BP215" s="305"/>
      <c r="BQ215" s="305"/>
      <c r="BR215" s="305"/>
      <c r="BS215" s="305"/>
      <c r="BT215" s="305"/>
      <c r="BU215" s="305"/>
      <c r="BV215" s="305"/>
      <c r="BW215" s="305"/>
      <c r="BX215" s="305"/>
      <c r="BY215" s="305"/>
      <c r="BZ215" s="305"/>
      <c r="CA215" s="305"/>
      <c r="CB215" s="305"/>
      <c r="CC215" s="305"/>
      <c r="CD215" s="305"/>
      <c r="CE215" s="305"/>
      <c r="CF215" s="305"/>
      <c r="CG215" s="305"/>
      <c r="CH215" s="305"/>
      <c r="CI215" s="305"/>
      <c r="CJ215" s="305"/>
      <c r="CK215" s="305"/>
      <c r="CL215" s="305"/>
      <c r="CM215" s="305"/>
      <c r="CN215" s="305"/>
      <c r="CO215" s="305"/>
      <c r="CP215" s="305"/>
      <c r="CQ215" s="305"/>
      <c r="CR215" s="305"/>
      <c r="CS215" s="305"/>
      <c r="CT215" s="305"/>
      <c r="CU215" s="305"/>
      <c r="CV215" s="305"/>
      <c r="CW215" s="305"/>
      <c r="CX215" s="305"/>
      <c r="CY215" s="305"/>
      <c r="CZ215" s="305"/>
      <c r="DA215" s="305"/>
    </row>
    <row r="216" spans="1:105" s="2" customFormat="1" ht="12.75">
      <c r="A216" s="305"/>
      <c r="B216" s="305"/>
      <c r="C216" s="305"/>
      <c r="D216" s="305"/>
      <c r="E216" s="305"/>
      <c r="F216" s="454"/>
      <c r="G216" s="454"/>
      <c r="H216" s="455"/>
      <c r="I216" s="456"/>
      <c r="J216" s="306"/>
      <c r="K216" s="306"/>
      <c r="L216" s="454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5"/>
      <c r="AF216" s="305"/>
      <c r="AG216" s="305"/>
      <c r="AH216" s="305"/>
      <c r="AI216" s="305"/>
      <c r="AJ216" s="305"/>
      <c r="AK216" s="305"/>
      <c r="AL216" s="305"/>
      <c r="AM216" s="305"/>
      <c r="AN216" s="305"/>
      <c r="AO216" s="305"/>
      <c r="AP216" s="305"/>
      <c r="AQ216" s="305"/>
      <c r="AR216" s="305"/>
      <c r="AS216" s="305"/>
      <c r="AT216" s="305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BE216" s="305"/>
      <c r="BF216" s="305"/>
      <c r="BG216" s="305"/>
      <c r="BH216" s="305"/>
      <c r="BI216" s="305"/>
      <c r="BJ216" s="305"/>
      <c r="BK216" s="305"/>
      <c r="BL216" s="305"/>
      <c r="BM216" s="305"/>
      <c r="BN216" s="305"/>
      <c r="BO216" s="305"/>
      <c r="BP216" s="305"/>
      <c r="BQ216" s="305"/>
      <c r="BR216" s="305"/>
      <c r="BS216" s="305"/>
      <c r="BT216" s="305"/>
      <c r="BU216" s="305"/>
      <c r="BV216" s="305"/>
      <c r="BW216" s="305"/>
      <c r="BX216" s="305"/>
      <c r="BY216" s="305"/>
      <c r="BZ216" s="305"/>
      <c r="CA216" s="305"/>
      <c r="CB216" s="305"/>
      <c r="CC216" s="305"/>
      <c r="CD216" s="305"/>
      <c r="CE216" s="305"/>
      <c r="CF216" s="305"/>
      <c r="CG216" s="305"/>
      <c r="CH216" s="305"/>
      <c r="CI216" s="305"/>
      <c r="CJ216" s="305"/>
      <c r="CK216" s="305"/>
      <c r="CL216" s="305"/>
      <c r="CM216" s="305"/>
      <c r="CN216" s="305"/>
      <c r="CO216" s="305"/>
      <c r="CP216" s="305"/>
      <c r="CQ216" s="305"/>
      <c r="CR216" s="305"/>
      <c r="CS216" s="305"/>
      <c r="CT216" s="305"/>
      <c r="CU216" s="305"/>
      <c r="CV216" s="305"/>
      <c r="CW216" s="305"/>
      <c r="CX216" s="305"/>
      <c r="CY216" s="305"/>
      <c r="CZ216" s="305"/>
      <c r="DA216" s="305"/>
    </row>
    <row r="217" spans="1:105" s="2" customFormat="1" ht="12.75">
      <c r="A217" s="305"/>
      <c r="B217" s="305"/>
      <c r="C217" s="305"/>
      <c r="D217" s="305"/>
      <c r="E217" s="305"/>
      <c r="F217" s="454"/>
      <c r="G217" s="454"/>
      <c r="H217" s="455"/>
      <c r="I217" s="456"/>
      <c r="J217" s="306"/>
      <c r="K217" s="306"/>
      <c r="L217" s="454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  <c r="AL217" s="305"/>
      <c r="AM217" s="305"/>
      <c r="AN217" s="305"/>
      <c r="AO217" s="305"/>
      <c r="AP217" s="305"/>
      <c r="AQ217" s="305"/>
      <c r="AR217" s="305"/>
      <c r="AS217" s="305"/>
      <c r="AT217" s="305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/>
      <c r="BM217" s="305"/>
      <c r="BN217" s="305"/>
      <c r="BO217" s="305"/>
      <c r="BP217" s="305"/>
      <c r="BQ217" s="305"/>
      <c r="BR217" s="305"/>
      <c r="BS217" s="305"/>
      <c r="BT217" s="305"/>
      <c r="BU217" s="305"/>
      <c r="BV217" s="305"/>
      <c r="BW217" s="305"/>
      <c r="BX217" s="305"/>
      <c r="BY217" s="305"/>
      <c r="BZ217" s="305"/>
      <c r="CA217" s="305"/>
      <c r="CB217" s="305"/>
      <c r="CC217" s="305"/>
      <c r="CD217" s="305"/>
      <c r="CE217" s="305"/>
      <c r="CF217" s="305"/>
      <c r="CG217" s="305"/>
      <c r="CH217" s="305"/>
      <c r="CI217" s="305"/>
      <c r="CJ217" s="305"/>
      <c r="CK217" s="305"/>
      <c r="CL217" s="305"/>
      <c r="CM217" s="305"/>
      <c r="CN217" s="305"/>
      <c r="CO217" s="305"/>
      <c r="CP217" s="305"/>
      <c r="CQ217" s="305"/>
      <c r="CR217" s="305"/>
      <c r="CS217" s="305"/>
      <c r="CT217" s="305"/>
      <c r="CU217" s="305"/>
      <c r="CV217" s="305"/>
      <c r="CW217" s="305"/>
      <c r="CX217" s="305"/>
      <c r="CY217" s="305"/>
      <c r="CZ217" s="305"/>
      <c r="DA217" s="305"/>
    </row>
    <row r="218" spans="1:105" s="2" customFormat="1" ht="12.75">
      <c r="A218" s="305"/>
      <c r="B218" s="305"/>
      <c r="C218" s="305"/>
      <c r="D218" s="305"/>
      <c r="E218" s="305"/>
      <c r="F218" s="454"/>
      <c r="G218" s="454"/>
      <c r="H218" s="455"/>
      <c r="I218" s="456"/>
      <c r="J218" s="306"/>
      <c r="K218" s="306"/>
      <c r="L218" s="454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5"/>
      <c r="AD218" s="305"/>
      <c r="AE218" s="305"/>
      <c r="AF218" s="305"/>
      <c r="AG218" s="305"/>
      <c r="AH218" s="305"/>
      <c r="AI218" s="305"/>
      <c r="AJ218" s="305"/>
      <c r="AK218" s="305"/>
      <c r="AL218" s="305"/>
      <c r="AM218" s="305"/>
      <c r="AN218" s="305"/>
      <c r="AO218" s="305"/>
      <c r="AP218" s="305"/>
      <c r="AQ218" s="305"/>
      <c r="AR218" s="305"/>
      <c r="AS218" s="305"/>
      <c r="AT218" s="305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BE218" s="305"/>
      <c r="BF218" s="305"/>
      <c r="BG218" s="305"/>
      <c r="BH218" s="305"/>
      <c r="BI218" s="305"/>
      <c r="BJ218" s="305"/>
      <c r="BK218" s="305"/>
      <c r="BL218" s="305"/>
      <c r="BM218" s="305"/>
      <c r="BN218" s="305"/>
      <c r="BO218" s="305"/>
      <c r="BP218" s="305"/>
      <c r="BQ218" s="305"/>
      <c r="BR218" s="305"/>
      <c r="BS218" s="305"/>
      <c r="BT218" s="305"/>
      <c r="BU218" s="305"/>
      <c r="BV218" s="305"/>
      <c r="BW218" s="305"/>
      <c r="BX218" s="305"/>
      <c r="BY218" s="305"/>
      <c r="BZ218" s="305"/>
      <c r="CA218" s="305"/>
      <c r="CB218" s="305"/>
      <c r="CC218" s="305"/>
      <c r="CD218" s="305"/>
      <c r="CE218" s="305"/>
      <c r="CF218" s="305"/>
      <c r="CG218" s="305"/>
      <c r="CH218" s="305"/>
      <c r="CI218" s="305"/>
      <c r="CJ218" s="305"/>
      <c r="CK218" s="305"/>
      <c r="CL218" s="305"/>
      <c r="CM218" s="305"/>
      <c r="CN218" s="305"/>
      <c r="CO218" s="305"/>
      <c r="CP218" s="305"/>
      <c r="CQ218" s="305"/>
      <c r="CR218" s="305"/>
      <c r="CS218" s="305"/>
      <c r="CT218" s="305"/>
      <c r="CU218" s="305"/>
      <c r="CV218" s="305"/>
      <c r="CW218" s="305"/>
      <c r="CX218" s="305"/>
      <c r="CY218" s="305"/>
      <c r="CZ218" s="305"/>
      <c r="DA218" s="305"/>
    </row>
    <row r="219" spans="1:105" s="2" customFormat="1" ht="12.75">
      <c r="A219" s="305"/>
      <c r="B219" s="305"/>
      <c r="C219" s="305"/>
      <c r="D219" s="305"/>
      <c r="E219" s="305"/>
      <c r="F219" s="454"/>
      <c r="G219" s="454"/>
      <c r="H219" s="455"/>
      <c r="I219" s="456"/>
      <c r="J219" s="306"/>
      <c r="K219" s="306"/>
      <c r="L219" s="454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  <c r="AL219" s="305"/>
      <c r="AM219" s="305"/>
      <c r="AN219" s="305"/>
      <c r="AO219" s="305"/>
      <c r="AP219" s="305"/>
      <c r="AQ219" s="305"/>
      <c r="AR219" s="305"/>
      <c r="AS219" s="305"/>
      <c r="AT219" s="305"/>
      <c r="AU219" s="305"/>
      <c r="AV219" s="305"/>
      <c r="AW219" s="305"/>
      <c r="AX219" s="305"/>
      <c r="AY219" s="305"/>
      <c r="AZ219" s="305"/>
      <c r="BA219" s="305"/>
      <c r="BB219" s="305"/>
      <c r="BC219" s="305"/>
      <c r="BD219" s="305"/>
      <c r="BE219" s="305"/>
      <c r="BF219" s="305"/>
      <c r="BG219" s="305"/>
      <c r="BH219" s="305"/>
      <c r="BI219" s="305"/>
      <c r="BJ219" s="305"/>
      <c r="BK219" s="305"/>
      <c r="BL219" s="305"/>
      <c r="BM219" s="305"/>
      <c r="BN219" s="305"/>
      <c r="BO219" s="305"/>
      <c r="BP219" s="305"/>
      <c r="BQ219" s="305"/>
      <c r="BR219" s="305"/>
      <c r="BS219" s="305"/>
      <c r="BT219" s="305"/>
      <c r="BU219" s="305"/>
      <c r="BV219" s="305"/>
      <c r="BW219" s="305"/>
      <c r="BX219" s="305"/>
      <c r="BY219" s="305"/>
      <c r="BZ219" s="305"/>
      <c r="CA219" s="305"/>
      <c r="CB219" s="305"/>
      <c r="CC219" s="305"/>
      <c r="CD219" s="305"/>
      <c r="CE219" s="305"/>
      <c r="CF219" s="305"/>
      <c r="CG219" s="305"/>
      <c r="CH219" s="305"/>
      <c r="CI219" s="305"/>
      <c r="CJ219" s="305"/>
      <c r="CK219" s="305"/>
      <c r="CL219" s="305"/>
      <c r="CM219" s="305"/>
      <c r="CN219" s="305"/>
      <c r="CO219" s="305"/>
      <c r="CP219" s="305"/>
      <c r="CQ219" s="305"/>
      <c r="CR219" s="305"/>
      <c r="CS219" s="305"/>
      <c r="CT219" s="305"/>
      <c r="CU219" s="305"/>
      <c r="CV219" s="305"/>
      <c r="CW219" s="305"/>
      <c r="CX219" s="305"/>
      <c r="CY219" s="305"/>
      <c r="CZ219" s="305"/>
      <c r="DA219" s="305"/>
    </row>
    <row r="220" spans="1:105" s="2" customFormat="1" ht="12.75">
      <c r="A220" s="305"/>
      <c r="B220" s="305"/>
      <c r="C220" s="305"/>
      <c r="D220" s="305"/>
      <c r="E220" s="305"/>
      <c r="F220" s="454"/>
      <c r="G220" s="454"/>
      <c r="H220" s="455"/>
      <c r="I220" s="456"/>
      <c r="J220" s="306"/>
      <c r="K220" s="306"/>
      <c r="L220" s="454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  <c r="AL220" s="305"/>
      <c r="AM220" s="305"/>
      <c r="AN220" s="305"/>
      <c r="AO220" s="305"/>
      <c r="AP220" s="305"/>
      <c r="AQ220" s="305"/>
      <c r="AR220" s="305"/>
      <c r="AS220" s="305"/>
      <c r="AT220" s="305"/>
      <c r="AU220" s="305"/>
      <c r="AV220" s="305"/>
      <c r="AW220" s="305"/>
      <c r="AX220" s="305"/>
      <c r="AY220" s="305"/>
      <c r="AZ220" s="305"/>
      <c r="BA220" s="305"/>
      <c r="BB220" s="305"/>
      <c r="BC220" s="305"/>
      <c r="BD220" s="305"/>
      <c r="BE220" s="305"/>
      <c r="BF220" s="305"/>
      <c r="BG220" s="305"/>
      <c r="BH220" s="305"/>
      <c r="BI220" s="305"/>
      <c r="BJ220" s="305"/>
      <c r="BK220" s="305"/>
      <c r="BL220" s="305"/>
      <c r="BM220" s="305"/>
      <c r="BN220" s="305"/>
      <c r="BO220" s="305"/>
      <c r="BP220" s="305"/>
      <c r="BQ220" s="305"/>
      <c r="BR220" s="305"/>
      <c r="BS220" s="305"/>
      <c r="BT220" s="305"/>
      <c r="BU220" s="305"/>
      <c r="BV220" s="305"/>
      <c r="BW220" s="305"/>
      <c r="BX220" s="305"/>
      <c r="BY220" s="305"/>
      <c r="BZ220" s="305"/>
      <c r="CA220" s="305"/>
      <c r="CB220" s="305"/>
      <c r="CC220" s="305"/>
      <c r="CD220" s="305"/>
      <c r="CE220" s="305"/>
      <c r="CF220" s="305"/>
      <c r="CG220" s="305"/>
      <c r="CH220" s="305"/>
      <c r="CI220" s="305"/>
      <c r="CJ220" s="305"/>
      <c r="CK220" s="305"/>
      <c r="CL220" s="305"/>
      <c r="CM220" s="305"/>
      <c r="CN220" s="305"/>
      <c r="CO220" s="305"/>
      <c r="CP220" s="305"/>
      <c r="CQ220" s="305"/>
      <c r="CR220" s="305"/>
      <c r="CS220" s="305"/>
      <c r="CT220" s="305"/>
      <c r="CU220" s="305"/>
      <c r="CV220" s="305"/>
      <c r="CW220" s="305"/>
      <c r="CX220" s="305"/>
      <c r="CY220" s="305"/>
      <c r="CZ220" s="305"/>
      <c r="DA220" s="305"/>
    </row>
    <row r="221" spans="1:105" s="2" customFormat="1" ht="12.75">
      <c r="A221" s="305"/>
      <c r="B221" s="305"/>
      <c r="C221" s="305"/>
      <c r="D221" s="305"/>
      <c r="E221" s="305"/>
      <c r="F221" s="454"/>
      <c r="G221" s="454"/>
      <c r="H221" s="455"/>
      <c r="I221" s="456"/>
      <c r="J221" s="306"/>
      <c r="K221" s="306"/>
      <c r="L221" s="454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  <c r="AN221" s="305"/>
      <c r="AO221" s="305"/>
      <c r="AP221" s="305"/>
      <c r="AQ221" s="305"/>
      <c r="AR221" s="305"/>
      <c r="AS221" s="305"/>
      <c r="AT221" s="305"/>
      <c r="AU221" s="305"/>
      <c r="AV221" s="305"/>
      <c r="AW221" s="305"/>
      <c r="AX221" s="305"/>
      <c r="AY221" s="305"/>
      <c r="AZ221" s="305"/>
      <c r="BA221" s="305"/>
      <c r="BB221" s="305"/>
      <c r="BC221" s="305"/>
      <c r="BD221" s="305"/>
      <c r="BE221" s="305"/>
      <c r="BF221" s="305"/>
      <c r="BG221" s="305"/>
      <c r="BH221" s="305"/>
      <c r="BI221" s="305"/>
      <c r="BJ221" s="305"/>
      <c r="BK221" s="305"/>
      <c r="BL221" s="305"/>
      <c r="BM221" s="305"/>
      <c r="BN221" s="305"/>
      <c r="BO221" s="305"/>
      <c r="BP221" s="305"/>
      <c r="BQ221" s="305"/>
      <c r="BR221" s="305"/>
      <c r="BS221" s="305"/>
      <c r="BT221" s="305"/>
      <c r="BU221" s="305"/>
      <c r="BV221" s="305"/>
      <c r="BW221" s="305"/>
      <c r="BX221" s="305"/>
      <c r="BY221" s="305"/>
      <c r="BZ221" s="305"/>
      <c r="CA221" s="305"/>
      <c r="CB221" s="305"/>
      <c r="CC221" s="305"/>
      <c r="CD221" s="305"/>
      <c r="CE221" s="305"/>
      <c r="CF221" s="305"/>
      <c r="CG221" s="305"/>
      <c r="CH221" s="305"/>
      <c r="CI221" s="305"/>
      <c r="CJ221" s="305"/>
      <c r="CK221" s="305"/>
      <c r="CL221" s="305"/>
      <c r="CM221" s="305"/>
      <c r="CN221" s="305"/>
      <c r="CO221" s="305"/>
      <c r="CP221" s="305"/>
      <c r="CQ221" s="305"/>
      <c r="CR221" s="305"/>
      <c r="CS221" s="305"/>
      <c r="CT221" s="305"/>
      <c r="CU221" s="305"/>
      <c r="CV221" s="305"/>
      <c r="CW221" s="305"/>
      <c r="CX221" s="305"/>
      <c r="CY221" s="305"/>
      <c r="CZ221" s="305"/>
      <c r="DA221" s="305"/>
    </row>
    <row r="222" spans="1:105" s="2" customFormat="1" ht="12.75">
      <c r="A222" s="305"/>
      <c r="B222" s="305"/>
      <c r="C222" s="305"/>
      <c r="D222" s="305"/>
      <c r="E222" s="305"/>
      <c r="F222" s="454"/>
      <c r="G222" s="454"/>
      <c r="H222" s="455"/>
      <c r="I222" s="456"/>
      <c r="J222" s="306"/>
      <c r="K222" s="306"/>
      <c r="L222" s="454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05"/>
      <c r="AK222" s="305"/>
      <c r="AL222" s="305"/>
      <c r="AM222" s="305"/>
      <c r="AN222" s="305"/>
      <c r="AO222" s="305"/>
      <c r="AP222" s="305"/>
      <c r="AQ222" s="305"/>
      <c r="AR222" s="305"/>
      <c r="AS222" s="305"/>
      <c r="AT222" s="305"/>
      <c r="AU222" s="305"/>
      <c r="AV222" s="305"/>
      <c r="AW222" s="305"/>
      <c r="AX222" s="305"/>
      <c r="AY222" s="305"/>
      <c r="AZ222" s="305"/>
      <c r="BA222" s="305"/>
      <c r="BB222" s="305"/>
      <c r="BC222" s="305"/>
      <c r="BD222" s="305"/>
      <c r="BE222" s="305"/>
      <c r="BF222" s="305"/>
      <c r="BG222" s="305"/>
      <c r="BH222" s="305"/>
      <c r="BI222" s="305"/>
      <c r="BJ222" s="305"/>
      <c r="BK222" s="305"/>
      <c r="BL222" s="305"/>
      <c r="BM222" s="305"/>
      <c r="BN222" s="305"/>
      <c r="BO222" s="305"/>
      <c r="BP222" s="305"/>
      <c r="BQ222" s="305"/>
      <c r="BR222" s="305"/>
      <c r="BS222" s="305"/>
      <c r="BT222" s="305"/>
      <c r="BU222" s="305"/>
      <c r="BV222" s="305"/>
      <c r="BW222" s="305"/>
      <c r="BX222" s="305"/>
      <c r="BY222" s="305"/>
      <c r="BZ222" s="305"/>
      <c r="CA222" s="305"/>
      <c r="CB222" s="305"/>
      <c r="CC222" s="305"/>
      <c r="CD222" s="305"/>
      <c r="CE222" s="305"/>
      <c r="CF222" s="305"/>
      <c r="CG222" s="305"/>
      <c r="CH222" s="305"/>
      <c r="CI222" s="305"/>
      <c r="CJ222" s="305"/>
      <c r="CK222" s="305"/>
      <c r="CL222" s="305"/>
      <c r="CM222" s="305"/>
      <c r="CN222" s="305"/>
      <c r="CO222" s="305"/>
      <c r="CP222" s="305"/>
      <c r="CQ222" s="305"/>
      <c r="CR222" s="305"/>
      <c r="CS222" s="305"/>
      <c r="CT222" s="305"/>
      <c r="CU222" s="305"/>
      <c r="CV222" s="305"/>
      <c r="CW222" s="305"/>
      <c r="CX222" s="305"/>
      <c r="CY222" s="305"/>
      <c r="CZ222" s="305"/>
      <c r="DA222" s="305"/>
    </row>
    <row r="223" spans="1:105" s="2" customFormat="1" ht="12.75">
      <c r="A223" s="305"/>
      <c r="B223" s="305"/>
      <c r="C223" s="305"/>
      <c r="D223" s="305"/>
      <c r="E223" s="305"/>
      <c r="F223" s="454"/>
      <c r="G223" s="454"/>
      <c r="H223" s="455"/>
      <c r="I223" s="456"/>
      <c r="J223" s="306"/>
      <c r="K223" s="306"/>
      <c r="L223" s="454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  <c r="AL223" s="305"/>
      <c r="AM223" s="305"/>
      <c r="AN223" s="305"/>
      <c r="AO223" s="305"/>
      <c r="AP223" s="305"/>
      <c r="AQ223" s="305"/>
      <c r="AR223" s="305"/>
      <c r="AS223" s="305"/>
      <c r="AT223" s="305"/>
      <c r="AU223" s="305"/>
      <c r="AV223" s="305"/>
      <c r="AW223" s="305"/>
      <c r="AX223" s="305"/>
      <c r="AY223" s="305"/>
      <c r="AZ223" s="305"/>
      <c r="BA223" s="305"/>
      <c r="BB223" s="305"/>
      <c r="BC223" s="305"/>
      <c r="BD223" s="305"/>
      <c r="BE223" s="305"/>
      <c r="BF223" s="305"/>
      <c r="BG223" s="305"/>
      <c r="BH223" s="305"/>
      <c r="BI223" s="305"/>
      <c r="BJ223" s="305"/>
      <c r="BK223" s="305"/>
      <c r="BL223" s="305"/>
      <c r="BM223" s="305"/>
      <c r="BN223" s="305"/>
      <c r="BO223" s="305"/>
      <c r="BP223" s="305"/>
      <c r="BQ223" s="305"/>
      <c r="BR223" s="305"/>
      <c r="BS223" s="305"/>
      <c r="BT223" s="305"/>
      <c r="BU223" s="305"/>
      <c r="BV223" s="305"/>
      <c r="BW223" s="305"/>
      <c r="BX223" s="305"/>
      <c r="BY223" s="305"/>
      <c r="BZ223" s="305"/>
      <c r="CA223" s="305"/>
      <c r="CB223" s="305"/>
      <c r="CC223" s="305"/>
      <c r="CD223" s="305"/>
      <c r="CE223" s="305"/>
      <c r="CF223" s="305"/>
      <c r="CG223" s="305"/>
      <c r="CH223" s="305"/>
      <c r="CI223" s="305"/>
      <c r="CJ223" s="305"/>
      <c r="CK223" s="305"/>
      <c r="CL223" s="305"/>
      <c r="CM223" s="305"/>
      <c r="CN223" s="305"/>
      <c r="CO223" s="305"/>
      <c r="CP223" s="305"/>
      <c r="CQ223" s="305"/>
      <c r="CR223" s="305"/>
      <c r="CS223" s="305"/>
      <c r="CT223" s="305"/>
      <c r="CU223" s="305"/>
      <c r="CV223" s="305"/>
      <c r="CW223" s="305"/>
      <c r="CX223" s="305"/>
      <c r="CY223" s="305"/>
      <c r="CZ223" s="305"/>
      <c r="DA223" s="305"/>
    </row>
    <row r="224" spans="1:105" s="2" customFormat="1" ht="12.75">
      <c r="A224" s="305"/>
      <c r="B224" s="305"/>
      <c r="C224" s="305"/>
      <c r="D224" s="305"/>
      <c r="E224" s="305"/>
      <c r="F224" s="454"/>
      <c r="G224" s="454"/>
      <c r="H224" s="455"/>
      <c r="I224" s="456"/>
      <c r="J224" s="306"/>
      <c r="K224" s="306"/>
      <c r="L224" s="454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  <c r="AL224" s="305"/>
      <c r="AM224" s="305"/>
      <c r="AN224" s="305"/>
      <c r="AO224" s="305"/>
      <c r="AP224" s="305"/>
      <c r="AQ224" s="305"/>
      <c r="AR224" s="305"/>
      <c r="AS224" s="305"/>
      <c r="AT224" s="305"/>
      <c r="AU224" s="305"/>
      <c r="AV224" s="305"/>
      <c r="AW224" s="305"/>
      <c r="AX224" s="305"/>
      <c r="AY224" s="305"/>
      <c r="AZ224" s="305"/>
      <c r="BA224" s="305"/>
      <c r="BB224" s="305"/>
      <c r="BC224" s="305"/>
      <c r="BD224" s="305"/>
      <c r="BE224" s="305"/>
      <c r="BF224" s="305"/>
      <c r="BG224" s="305"/>
      <c r="BH224" s="305"/>
      <c r="BI224" s="305"/>
      <c r="BJ224" s="305"/>
      <c r="BK224" s="305"/>
      <c r="BL224" s="305"/>
      <c r="BM224" s="305"/>
      <c r="BN224" s="305"/>
      <c r="BO224" s="305"/>
      <c r="BP224" s="305"/>
      <c r="BQ224" s="305"/>
      <c r="BR224" s="305"/>
      <c r="BS224" s="305"/>
      <c r="BT224" s="305"/>
      <c r="BU224" s="305"/>
      <c r="BV224" s="305"/>
      <c r="BW224" s="305"/>
      <c r="BX224" s="305"/>
      <c r="BY224" s="305"/>
      <c r="BZ224" s="305"/>
      <c r="CA224" s="305"/>
      <c r="CB224" s="305"/>
      <c r="CC224" s="305"/>
      <c r="CD224" s="305"/>
      <c r="CE224" s="305"/>
      <c r="CF224" s="305"/>
      <c r="CG224" s="305"/>
      <c r="CH224" s="305"/>
      <c r="CI224" s="305"/>
      <c r="CJ224" s="305"/>
      <c r="CK224" s="305"/>
      <c r="CL224" s="305"/>
      <c r="CM224" s="305"/>
      <c r="CN224" s="305"/>
      <c r="CO224" s="305"/>
      <c r="CP224" s="305"/>
      <c r="CQ224" s="305"/>
      <c r="CR224" s="305"/>
      <c r="CS224" s="305"/>
      <c r="CT224" s="305"/>
      <c r="CU224" s="305"/>
      <c r="CV224" s="305"/>
      <c r="CW224" s="305"/>
      <c r="CX224" s="305"/>
      <c r="CY224" s="305"/>
      <c r="CZ224" s="305"/>
      <c r="DA224" s="305"/>
    </row>
    <row r="225" spans="1:105" s="2" customFormat="1" ht="12.75">
      <c r="A225" s="305"/>
      <c r="B225" s="305"/>
      <c r="C225" s="305"/>
      <c r="D225" s="305"/>
      <c r="E225" s="305"/>
      <c r="F225" s="454"/>
      <c r="G225" s="454"/>
      <c r="H225" s="455"/>
      <c r="I225" s="456"/>
      <c r="J225" s="306"/>
      <c r="K225" s="306"/>
      <c r="L225" s="454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  <c r="AL225" s="305"/>
      <c r="AM225" s="305"/>
      <c r="AN225" s="305"/>
      <c r="AO225" s="305"/>
      <c r="AP225" s="305"/>
      <c r="AQ225" s="305"/>
      <c r="AR225" s="305"/>
      <c r="AS225" s="305"/>
      <c r="AT225" s="305"/>
      <c r="AU225" s="305"/>
      <c r="AV225" s="305"/>
      <c r="AW225" s="305"/>
      <c r="AX225" s="305"/>
      <c r="AY225" s="305"/>
      <c r="AZ225" s="305"/>
      <c r="BA225" s="305"/>
      <c r="BB225" s="305"/>
      <c r="BC225" s="305"/>
      <c r="BD225" s="305"/>
      <c r="BE225" s="305"/>
      <c r="BF225" s="305"/>
      <c r="BG225" s="305"/>
      <c r="BH225" s="305"/>
      <c r="BI225" s="305"/>
      <c r="BJ225" s="305"/>
      <c r="BK225" s="305"/>
      <c r="BL225" s="305"/>
      <c r="BM225" s="305"/>
      <c r="BN225" s="305"/>
      <c r="BO225" s="305"/>
      <c r="BP225" s="305"/>
      <c r="BQ225" s="305"/>
      <c r="BR225" s="305"/>
      <c r="BS225" s="305"/>
      <c r="BT225" s="305"/>
      <c r="BU225" s="305"/>
      <c r="BV225" s="305"/>
      <c r="BW225" s="305"/>
      <c r="BX225" s="305"/>
      <c r="BY225" s="305"/>
      <c r="BZ225" s="305"/>
      <c r="CA225" s="305"/>
      <c r="CB225" s="305"/>
      <c r="CC225" s="305"/>
      <c r="CD225" s="305"/>
      <c r="CE225" s="305"/>
      <c r="CF225" s="305"/>
      <c r="CG225" s="305"/>
      <c r="CH225" s="305"/>
      <c r="CI225" s="305"/>
      <c r="CJ225" s="305"/>
      <c r="CK225" s="305"/>
      <c r="CL225" s="305"/>
      <c r="CM225" s="305"/>
      <c r="CN225" s="305"/>
      <c r="CO225" s="305"/>
      <c r="CP225" s="305"/>
      <c r="CQ225" s="305"/>
      <c r="CR225" s="305"/>
      <c r="CS225" s="305"/>
      <c r="CT225" s="305"/>
      <c r="CU225" s="305"/>
      <c r="CV225" s="305"/>
      <c r="CW225" s="305"/>
      <c r="CX225" s="305"/>
      <c r="CY225" s="305"/>
      <c r="CZ225" s="305"/>
      <c r="DA225" s="305"/>
    </row>
    <row r="226" spans="1:105" s="2" customFormat="1" ht="12.75">
      <c r="A226" s="305"/>
      <c r="B226" s="305"/>
      <c r="C226" s="305"/>
      <c r="D226" s="305"/>
      <c r="E226" s="305"/>
      <c r="F226" s="454"/>
      <c r="G226" s="454"/>
      <c r="H226" s="455"/>
      <c r="I226" s="456"/>
      <c r="J226" s="306"/>
      <c r="K226" s="306"/>
      <c r="L226" s="454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  <c r="AL226" s="305"/>
      <c r="AM226" s="305"/>
      <c r="AN226" s="305"/>
      <c r="AO226" s="305"/>
      <c r="AP226" s="305"/>
      <c r="AQ226" s="305"/>
      <c r="AR226" s="305"/>
      <c r="AS226" s="305"/>
      <c r="AT226" s="305"/>
      <c r="AU226" s="305"/>
      <c r="AV226" s="305"/>
      <c r="AW226" s="305"/>
      <c r="AX226" s="305"/>
      <c r="AY226" s="305"/>
      <c r="AZ226" s="305"/>
      <c r="BA226" s="305"/>
      <c r="BB226" s="305"/>
      <c r="BC226" s="305"/>
      <c r="BD226" s="305"/>
      <c r="BE226" s="305"/>
      <c r="BF226" s="305"/>
      <c r="BG226" s="305"/>
      <c r="BH226" s="305"/>
      <c r="BI226" s="305"/>
      <c r="BJ226" s="305"/>
      <c r="BK226" s="305"/>
      <c r="BL226" s="305"/>
      <c r="BM226" s="305"/>
      <c r="BN226" s="305"/>
      <c r="BO226" s="305"/>
      <c r="BP226" s="305"/>
      <c r="BQ226" s="305"/>
      <c r="BR226" s="305"/>
      <c r="BS226" s="305"/>
      <c r="BT226" s="305"/>
      <c r="BU226" s="305"/>
      <c r="BV226" s="305"/>
      <c r="BW226" s="305"/>
      <c r="BX226" s="305"/>
      <c r="BY226" s="305"/>
      <c r="BZ226" s="305"/>
      <c r="CA226" s="305"/>
      <c r="CB226" s="305"/>
      <c r="CC226" s="305"/>
      <c r="CD226" s="305"/>
      <c r="CE226" s="305"/>
      <c r="CF226" s="305"/>
      <c r="CG226" s="305"/>
      <c r="CH226" s="305"/>
      <c r="CI226" s="305"/>
      <c r="CJ226" s="305"/>
      <c r="CK226" s="305"/>
      <c r="CL226" s="305"/>
      <c r="CM226" s="305"/>
      <c r="CN226" s="305"/>
      <c r="CO226" s="305"/>
      <c r="CP226" s="305"/>
      <c r="CQ226" s="305"/>
      <c r="CR226" s="305"/>
      <c r="CS226" s="305"/>
      <c r="CT226" s="305"/>
      <c r="CU226" s="305"/>
      <c r="CV226" s="305"/>
      <c r="CW226" s="305"/>
      <c r="CX226" s="305"/>
      <c r="CY226" s="305"/>
      <c r="CZ226" s="305"/>
      <c r="DA226" s="305"/>
    </row>
    <row r="227" spans="1:105" s="2" customFormat="1" ht="12.75">
      <c r="A227" s="305"/>
      <c r="B227" s="305"/>
      <c r="C227" s="305"/>
      <c r="D227" s="305"/>
      <c r="E227" s="305"/>
      <c r="F227" s="454"/>
      <c r="G227" s="454"/>
      <c r="H227" s="455"/>
      <c r="I227" s="456"/>
      <c r="J227" s="306"/>
      <c r="K227" s="306"/>
      <c r="L227" s="454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  <c r="AL227" s="305"/>
      <c r="AM227" s="305"/>
      <c r="AN227" s="305"/>
      <c r="AO227" s="305"/>
      <c r="AP227" s="305"/>
      <c r="AQ227" s="305"/>
      <c r="AR227" s="305"/>
      <c r="AS227" s="305"/>
      <c r="AT227" s="305"/>
      <c r="AU227" s="305"/>
      <c r="AV227" s="305"/>
      <c r="AW227" s="305"/>
      <c r="AX227" s="305"/>
      <c r="AY227" s="305"/>
      <c r="AZ227" s="305"/>
      <c r="BA227" s="305"/>
      <c r="BB227" s="305"/>
      <c r="BC227" s="305"/>
      <c r="BD227" s="305"/>
      <c r="BE227" s="305"/>
      <c r="BF227" s="305"/>
      <c r="BG227" s="305"/>
      <c r="BH227" s="305"/>
      <c r="BI227" s="305"/>
      <c r="BJ227" s="305"/>
      <c r="BK227" s="305"/>
      <c r="BL227" s="305"/>
      <c r="BM227" s="305"/>
      <c r="BN227" s="305"/>
      <c r="BO227" s="305"/>
      <c r="BP227" s="305"/>
      <c r="BQ227" s="305"/>
      <c r="BR227" s="305"/>
      <c r="BS227" s="305"/>
      <c r="BT227" s="305"/>
      <c r="BU227" s="305"/>
      <c r="BV227" s="305"/>
      <c r="BW227" s="305"/>
      <c r="BX227" s="305"/>
      <c r="BY227" s="305"/>
      <c r="BZ227" s="305"/>
      <c r="CA227" s="305"/>
      <c r="CB227" s="305"/>
      <c r="CC227" s="305"/>
      <c r="CD227" s="305"/>
      <c r="CE227" s="305"/>
      <c r="CF227" s="305"/>
      <c r="CG227" s="305"/>
      <c r="CH227" s="305"/>
      <c r="CI227" s="305"/>
      <c r="CJ227" s="305"/>
      <c r="CK227" s="305"/>
      <c r="CL227" s="305"/>
      <c r="CM227" s="305"/>
      <c r="CN227" s="305"/>
      <c r="CO227" s="305"/>
      <c r="CP227" s="305"/>
      <c r="CQ227" s="305"/>
      <c r="CR227" s="305"/>
      <c r="CS227" s="305"/>
      <c r="CT227" s="305"/>
      <c r="CU227" s="305"/>
      <c r="CV227" s="305"/>
      <c r="CW227" s="305"/>
      <c r="CX227" s="305"/>
      <c r="CY227" s="305"/>
      <c r="CZ227" s="305"/>
      <c r="DA227" s="305"/>
    </row>
    <row r="228" spans="1:105" s="2" customFormat="1" ht="12.75">
      <c r="A228" s="305"/>
      <c r="B228" s="305"/>
      <c r="C228" s="305"/>
      <c r="D228" s="305"/>
      <c r="E228" s="305"/>
      <c r="F228" s="454"/>
      <c r="G228" s="454"/>
      <c r="H228" s="455"/>
      <c r="I228" s="456"/>
      <c r="J228" s="306"/>
      <c r="K228" s="306"/>
      <c r="L228" s="454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  <c r="AJ228" s="305"/>
      <c r="AK228" s="305"/>
      <c r="AL228" s="305"/>
      <c r="AM228" s="305"/>
      <c r="AN228" s="305"/>
      <c r="AO228" s="305"/>
      <c r="AP228" s="305"/>
      <c r="AQ228" s="305"/>
      <c r="AR228" s="305"/>
      <c r="AS228" s="305"/>
      <c r="AT228" s="305"/>
      <c r="AU228" s="305"/>
      <c r="AV228" s="305"/>
      <c r="AW228" s="305"/>
      <c r="AX228" s="305"/>
      <c r="AY228" s="305"/>
      <c r="AZ228" s="305"/>
      <c r="BA228" s="305"/>
      <c r="BB228" s="305"/>
      <c r="BC228" s="305"/>
      <c r="BD228" s="305"/>
      <c r="BE228" s="305"/>
      <c r="BF228" s="305"/>
      <c r="BG228" s="305"/>
      <c r="BH228" s="305"/>
      <c r="BI228" s="305"/>
      <c r="BJ228" s="305"/>
      <c r="BK228" s="305"/>
      <c r="BL228" s="305"/>
      <c r="BM228" s="305"/>
      <c r="BN228" s="305"/>
      <c r="BO228" s="305"/>
      <c r="BP228" s="305"/>
      <c r="BQ228" s="305"/>
      <c r="BR228" s="305"/>
      <c r="BS228" s="305"/>
      <c r="BT228" s="305"/>
      <c r="BU228" s="305"/>
      <c r="BV228" s="305"/>
      <c r="BW228" s="305"/>
      <c r="BX228" s="305"/>
      <c r="BY228" s="305"/>
      <c r="BZ228" s="305"/>
      <c r="CA228" s="305"/>
      <c r="CB228" s="305"/>
      <c r="CC228" s="305"/>
      <c r="CD228" s="305"/>
      <c r="CE228" s="305"/>
      <c r="CF228" s="305"/>
      <c r="CG228" s="305"/>
      <c r="CH228" s="305"/>
      <c r="CI228" s="305"/>
      <c r="CJ228" s="305"/>
      <c r="CK228" s="305"/>
      <c r="CL228" s="305"/>
      <c r="CM228" s="305"/>
      <c r="CN228" s="305"/>
      <c r="CO228" s="305"/>
      <c r="CP228" s="305"/>
      <c r="CQ228" s="305"/>
      <c r="CR228" s="305"/>
      <c r="CS228" s="305"/>
      <c r="CT228" s="305"/>
      <c r="CU228" s="305"/>
      <c r="CV228" s="305"/>
      <c r="CW228" s="305"/>
      <c r="CX228" s="305"/>
      <c r="CY228" s="305"/>
      <c r="CZ228" s="305"/>
      <c r="DA228" s="305"/>
    </row>
    <row r="229" spans="1:105" s="2" customFormat="1" ht="12.75">
      <c r="A229" s="305"/>
      <c r="B229" s="305"/>
      <c r="C229" s="305"/>
      <c r="D229" s="305"/>
      <c r="E229" s="305"/>
      <c r="F229" s="454"/>
      <c r="G229" s="454"/>
      <c r="H229" s="455"/>
      <c r="I229" s="456"/>
      <c r="J229" s="306"/>
      <c r="K229" s="306"/>
      <c r="L229" s="454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  <c r="AL229" s="305"/>
      <c r="AM229" s="305"/>
      <c r="AN229" s="305"/>
      <c r="AO229" s="305"/>
      <c r="AP229" s="305"/>
      <c r="AQ229" s="305"/>
      <c r="AR229" s="305"/>
      <c r="AS229" s="305"/>
      <c r="AT229" s="305"/>
      <c r="AU229" s="305"/>
      <c r="AV229" s="305"/>
      <c r="AW229" s="305"/>
      <c r="AX229" s="305"/>
      <c r="AY229" s="305"/>
      <c r="AZ229" s="305"/>
      <c r="BA229" s="305"/>
      <c r="BB229" s="305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N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  <c r="CA229" s="305"/>
      <c r="CB229" s="305"/>
      <c r="CC229" s="305"/>
      <c r="CD229" s="305"/>
      <c r="CE229" s="305"/>
      <c r="CF229" s="305"/>
      <c r="CG229" s="305"/>
      <c r="CH229" s="305"/>
      <c r="CI229" s="305"/>
      <c r="CJ229" s="305"/>
      <c r="CK229" s="305"/>
      <c r="CL229" s="305"/>
      <c r="CM229" s="305"/>
      <c r="CN229" s="305"/>
      <c r="CO229" s="305"/>
      <c r="CP229" s="305"/>
      <c r="CQ229" s="305"/>
      <c r="CR229" s="305"/>
      <c r="CS229" s="305"/>
      <c r="CT229" s="305"/>
      <c r="CU229" s="305"/>
      <c r="CV229" s="305"/>
      <c r="CW229" s="305"/>
      <c r="CX229" s="305"/>
      <c r="CY229" s="305"/>
      <c r="CZ229" s="305"/>
      <c r="DA229" s="305"/>
    </row>
    <row r="230" spans="1:105" s="2" customFormat="1" ht="12.75">
      <c r="A230" s="305"/>
      <c r="B230" s="305"/>
      <c r="C230" s="305"/>
      <c r="D230" s="305"/>
      <c r="E230" s="305"/>
      <c r="F230" s="454"/>
      <c r="G230" s="454"/>
      <c r="H230" s="455"/>
      <c r="I230" s="456"/>
      <c r="J230" s="306"/>
      <c r="K230" s="306"/>
      <c r="L230" s="454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  <c r="AN230" s="305"/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/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5"/>
      <c r="BW230" s="305"/>
      <c r="BX230" s="305"/>
      <c r="BY230" s="305"/>
      <c r="BZ230" s="305"/>
      <c r="CA230" s="305"/>
      <c r="CB230" s="305"/>
      <c r="CC230" s="305"/>
      <c r="CD230" s="305"/>
      <c r="CE230" s="305"/>
      <c r="CF230" s="305"/>
      <c r="CG230" s="305"/>
      <c r="CH230" s="305"/>
      <c r="CI230" s="305"/>
      <c r="CJ230" s="305"/>
      <c r="CK230" s="305"/>
      <c r="CL230" s="305"/>
      <c r="CM230" s="305"/>
      <c r="CN230" s="305"/>
      <c r="CO230" s="305"/>
      <c r="CP230" s="305"/>
      <c r="CQ230" s="305"/>
      <c r="CR230" s="305"/>
      <c r="CS230" s="305"/>
      <c r="CT230" s="305"/>
      <c r="CU230" s="305"/>
      <c r="CV230" s="305"/>
      <c r="CW230" s="305"/>
      <c r="CX230" s="305"/>
      <c r="CY230" s="305"/>
      <c r="CZ230" s="305"/>
      <c r="DA230" s="305"/>
    </row>
    <row r="231" spans="1:105" s="2" customFormat="1" ht="12.75">
      <c r="A231" s="305"/>
      <c r="B231" s="305"/>
      <c r="C231" s="305"/>
      <c r="D231" s="305"/>
      <c r="E231" s="305"/>
      <c r="F231" s="454"/>
      <c r="G231" s="454"/>
      <c r="H231" s="455"/>
      <c r="I231" s="456"/>
      <c r="J231" s="306"/>
      <c r="K231" s="306"/>
      <c r="L231" s="454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  <c r="AJ231" s="305"/>
      <c r="AK231" s="305"/>
      <c r="AL231" s="305"/>
      <c r="AM231" s="305"/>
      <c r="AN231" s="305"/>
      <c r="AO231" s="305"/>
      <c r="AP231" s="305"/>
      <c r="AQ231" s="305"/>
      <c r="AR231" s="305"/>
      <c r="AS231" s="305"/>
      <c r="AT231" s="305"/>
      <c r="AU231" s="305"/>
      <c r="AV231" s="305"/>
      <c r="AW231" s="305"/>
      <c r="AX231" s="305"/>
      <c r="AY231" s="305"/>
      <c r="AZ231" s="305"/>
      <c r="BA231" s="305"/>
      <c r="BB231" s="305"/>
      <c r="BC231" s="305"/>
      <c r="BD231" s="305"/>
      <c r="BE231" s="305"/>
      <c r="BF231" s="305"/>
      <c r="BG231" s="305"/>
      <c r="BH231" s="305"/>
      <c r="BI231" s="305"/>
      <c r="BJ231" s="305"/>
      <c r="BK231" s="305"/>
      <c r="BL231" s="305"/>
      <c r="BM231" s="305"/>
      <c r="BN231" s="305"/>
      <c r="BO231" s="305"/>
      <c r="BP231" s="305"/>
      <c r="BQ231" s="305"/>
      <c r="BR231" s="305"/>
      <c r="BS231" s="305"/>
      <c r="BT231" s="305"/>
      <c r="BU231" s="305"/>
      <c r="BV231" s="305"/>
      <c r="BW231" s="305"/>
      <c r="BX231" s="305"/>
      <c r="BY231" s="305"/>
      <c r="BZ231" s="305"/>
      <c r="CA231" s="305"/>
      <c r="CB231" s="305"/>
      <c r="CC231" s="305"/>
      <c r="CD231" s="305"/>
      <c r="CE231" s="305"/>
      <c r="CF231" s="305"/>
      <c r="CG231" s="305"/>
      <c r="CH231" s="305"/>
      <c r="CI231" s="305"/>
      <c r="CJ231" s="305"/>
      <c r="CK231" s="305"/>
      <c r="CL231" s="305"/>
      <c r="CM231" s="305"/>
      <c r="CN231" s="305"/>
      <c r="CO231" s="305"/>
      <c r="CP231" s="305"/>
      <c r="CQ231" s="305"/>
      <c r="CR231" s="305"/>
      <c r="CS231" s="305"/>
      <c r="CT231" s="305"/>
      <c r="CU231" s="305"/>
      <c r="CV231" s="305"/>
      <c r="CW231" s="305"/>
      <c r="CX231" s="305"/>
      <c r="CY231" s="305"/>
      <c r="CZ231" s="305"/>
      <c r="DA231" s="305"/>
    </row>
    <row r="232" spans="1:105" s="2" customFormat="1" ht="12.75">
      <c r="A232" s="305"/>
      <c r="B232" s="305"/>
      <c r="C232" s="305"/>
      <c r="D232" s="305"/>
      <c r="E232" s="305"/>
      <c r="F232" s="454"/>
      <c r="G232" s="454"/>
      <c r="H232" s="455"/>
      <c r="I232" s="456"/>
      <c r="J232" s="306"/>
      <c r="K232" s="306"/>
      <c r="L232" s="454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  <c r="AL232" s="305"/>
      <c r="AM232" s="305"/>
      <c r="AN232" s="305"/>
      <c r="AO232" s="305"/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/>
      <c r="BM232" s="305"/>
      <c r="BN232" s="305"/>
      <c r="BO232" s="305"/>
      <c r="BP232" s="305"/>
      <c r="BQ232" s="305"/>
      <c r="BR232" s="305"/>
      <c r="BS232" s="305"/>
      <c r="BT232" s="305"/>
      <c r="BU232" s="305"/>
      <c r="BV232" s="305"/>
      <c r="BW232" s="305"/>
      <c r="BX232" s="305"/>
      <c r="BY232" s="305"/>
      <c r="BZ232" s="305"/>
      <c r="CA232" s="305"/>
      <c r="CB232" s="305"/>
      <c r="CC232" s="305"/>
      <c r="CD232" s="305"/>
      <c r="CE232" s="305"/>
      <c r="CF232" s="305"/>
      <c r="CG232" s="305"/>
      <c r="CH232" s="305"/>
      <c r="CI232" s="305"/>
      <c r="CJ232" s="305"/>
      <c r="CK232" s="305"/>
      <c r="CL232" s="305"/>
      <c r="CM232" s="305"/>
      <c r="CN232" s="305"/>
      <c r="CO232" s="305"/>
      <c r="CP232" s="305"/>
      <c r="CQ232" s="305"/>
      <c r="CR232" s="305"/>
      <c r="CS232" s="305"/>
      <c r="CT232" s="305"/>
      <c r="CU232" s="305"/>
      <c r="CV232" s="305"/>
      <c r="CW232" s="305"/>
      <c r="CX232" s="305"/>
      <c r="CY232" s="305"/>
      <c r="CZ232" s="305"/>
      <c r="DA232" s="305"/>
    </row>
    <row r="233" spans="1:105" s="2" customFormat="1" ht="12.75">
      <c r="A233" s="305"/>
      <c r="B233" s="305"/>
      <c r="C233" s="305"/>
      <c r="D233" s="305"/>
      <c r="E233" s="305"/>
      <c r="F233" s="454"/>
      <c r="G233" s="454"/>
      <c r="H233" s="455"/>
      <c r="I233" s="456"/>
      <c r="J233" s="306"/>
      <c r="K233" s="306"/>
      <c r="L233" s="454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  <c r="AL233" s="305"/>
      <c r="AM233" s="305"/>
      <c r="AN233" s="305"/>
      <c r="AO233" s="305"/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05"/>
      <c r="BG233" s="305"/>
      <c r="BH233" s="305"/>
      <c r="BI233" s="305"/>
      <c r="BJ233" s="305"/>
      <c r="BK233" s="305"/>
      <c r="BL233" s="305"/>
      <c r="BM233" s="305"/>
      <c r="BN233" s="305"/>
      <c r="BO233" s="305"/>
      <c r="BP233" s="305"/>
      <c r="BQ233" s="305"/>
      <c r="BR233" s="305"/>
      <c r="BS233" s="305"/>
      <c r="BT233" s="305"/>
      <c r="BU233" s="305"/>
      <c r="BV233" s="305"/>
      <c r="BW233" s="305"/>
      <c r="BX233" s="305"/>
      <c r="BY233" s="305"/>
      <c r="BZ233" s="305"/>
      <c r="CA233" s="305"/>
      <c r="CB233" s="305"/>
      <c r="CC233" s="305"/>
      <c r="CD233" s="305"/>
      <c r="CE233" s="305"/>
      <c r="CF233" s="305"/>
      <c r="CG233" s="305"/>
      <c r="CH233" s="305"/>
      <c r="CI233" s="305"/>
      <c r="CJ233" s="305"/>
      <c r="CK233" s="305"/>
      <c r="CL233" s="305"/>
      <c r="CM233" s="305"/>
      <c r="CN233" s="305"/>
      <c r="CO233" s="305"/>
      <c r="CP233" s="305"/>
      <c r="CQ233" s="305"/>
      <c r="CR233" s="305"/>
      <c r="CS233" s="305"/>
      <c r="CT233" s="305"/>
      <c r="CU233" s="305"/>
      <c r="CV233" s="305"/>
      <c r="CW233" s="305"/>
      <c r="CX233" s="305"/>
      <c r="CY233" s="305"/>
      <c r="CZ233" s="305"/>
      <c r="DA233" s="305"/>
    </row>
    <row r="234" spans="1:105" s="2" customFormat="1" ht="12.75">
      <c r="A234" s="305"/>
      <c r="B234" s="305"/>
      <c r="C234" s="305"/>
      <c r="D234" s="305"/>
      <c r="E234" s="305"/>
      <c r="F234" s="454"/>
      <c r="G234" s="454"/>
      <c r="H234" s="455"/>
      <c r="I234" s="456"/>
      <c r="J234" s="306"/>
      <c r="K234" s="306"/>
      <c r="L234" s="454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305"/>
      <c r="AC234" s="305"/>
      <c r="AD234" s="305"/>
      <c r="AE234" s="305"/>
      <c r="AF234" s="305"/>
      <c r="AG234" s="305"/>
      <c r="AH234" s="305"/>
      <c r="AI234" s="305"/>
      <c r="AJ234" s="305"/>
      <c r="AK234" s="305"/>
      <c r="AL234" s="305"/>
      <c r="AM234" s="305"/>
      <c r="AN234" s="305"/>
      <c r="AO234" s="305"/>
      <c r="AP234" s="305"/>
      <c r="AQ234" s="305"/>
      <c r="AR234" s="305"/>
      <c r="AS234" s="305"/>
      <c r="AT234" s="305"/>
      <c r="AU234" s="305"/>
      <c r="AV234" s="305"/>
      <c r="AW234" s="305"/>
      <c r="AX234" s="305"/>
      <c r="AY234" s="305"/>
      <c r="AZ234" s="305"/>
      <c r="BA234" s="305"/>
      <c r="BB234" s="305"/>
      <c r="BC234" s="305"/>
      <c r="BD234" s="305"/>
      <c r="BE234" s="305"/>
      <c r="BF234" s="305"/>
      <c r="BG234" s="305"/>
      <c r="BH234" s="305"/>
      <c r="BI234" s="305"/>
      <c r="BJ234" s="305"/>
      <c r="BK234" s="305"/>
      <c r="BL234" s="305"/>
      <c r="BM234" s="305"/>
      <c r="BN234" s="305"/>
      <c r="BO234" s="305"/>
      <c r="BP234" s="305"/>
      <c r="BQ234" s="305"/>
      <c r="BR234" s="305"/>
      <c r="BS234" s="305"/>
      <c r="BT234" s="305"/>
      <c r="BU234" s="305"/>
      <c r="BV234" s="305"/>
      <c r="BW234" s="305"/>
      <c r="BX234" s="305"/>
      <c r="BY234" s="305"/>
      <c r="BZ234" s="305"/>
      <c r="CA234" s="305"/>
      <c r="CB234" s="305"/>
      <c r="CC234" s="305"/>
      <c r="CD234" s="305"/>
      <c r="CE234" s="305"/>
      <c r="CF234" s="305"/>
      <c r="CG234" s="305"/>
      <c r="CH234" s="305"/>
      <c r="CI234" s="305"/>
      <c r="CJ234" s="305"/>
      <c r="CK234" s="305"/>
      <c r="CL234" s="305"/>
      <c r="CM234" s="305"/>
      <c r="CN234" s="305"/>
      <c r="CO234" s="305"/>
      <c r="CP234" s="305"/>
      <c r="CQ234" s="305"/>
      <c r="CR234" s="305"/>
      <c r="CS234" s="305"/>
      <c r="CT234" s="305"/>
      <c r="CU234" s="305"/>
      <c r="CV234" s="305"/>
      <c r="CW234" s="305"/>
      <c r="CX234" s="305"/>
      <c r="CY234" s="305"/>
      <c r="CZ234" s="305"/>
      <c r="DA234" s="305"/>
    </row>
    <row r="235" spans="1:105" s="2" customFormat="1" ht="12.75">
      <c r="A235" s="305"/>
      <c r="B235" s="305"/>
      <c r="C235" s="305"/>
      <c r="D235" s="305"/>
      <c r="E235" s="305"/>
      <c r="F235" s="454"/>
      <c r="G235" s="454"/>
      <c r="H235" s="455"/>
      <c r="I235" s="456"/>
      <c r="J235" s="306"/>
      <c r="K235" s="306"/>
      <c r="L235" s="454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  <c r="AL235" s="305"/>
      <c r="AM235" s="305"/>
      <c r="AN235" s="305"/>
      <c r="AO235" s="305"/>
      <c r="AP235" s="305"/>
      <c r="AQ235" s="305"/>
      <c r="AR235" s="305"/>
      <c r="AS235" s="305"/>
      <c r="AT235" s="305"/>
      <c r="AU235" s="305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305"/>
      <c r="BG235" s="305"/>
      <c r="BH235" s="305"/>
      <c r="BI235" s="305"/>
      <c r="BJ235" s="305"/>
      <c r="BK235" s="305"/>
      <c r="BL235" s="305"/>
      <c r="BM235" s="305"/>
      <c r="BN235" s="305"/>
      <c r="BO235" s="305"/>
      <c r="BP235" s="305"/>
      <c r="BQ235" s="305"/>
      <c r="BR235" s="305"/>
      <c r="BS235" s="305"/>
      <c r="BT235" s="305"/>
      <c r="BU235" s="305"/>
      <c r="BV235" s="305"/>
      <c r="BW235" s="305"/>
      <c r="BX235" s="305"/>
      <c r="BY235" s="305"/>
      <c r="BZ235" s="305"/>
      <c r="CA235" s="305"/>
      <c r="CB235" s="305"/>
      <c r="CC235" s="305"/>
      <c r="CD235" s="305"/>
      <c r="CE235" s="305"/>
      <c r="CF235" s="305"/>
      <c r="CG235" s="305"/>
      <c r="CH235" s="305"/>
      <c r="CI235" s="305"/>
      <c r="CJ235" s="305"/>
      <c r="CK235" s="305"/>
      <c r="CL235" s="305"/>
      <c r="CM235" s="305"/>
      <c r="CN235" s="305"/>
      <c r="CO235" s="305"/>
      <c r="CP235" s="305"/>
      <c r="CQ235" s="305"/>
      <c r="CR235" s="305"/>
      <c r="CS235" s="305"/>
      <c r="CT235" s="305"/>
      <c r="CU235" s="305"/>
      <c r="CV235" s="305"/>
      <c r="CW235" s="305"/>
      <c r="CX235" s="305"/>
      <c r="CY235" s="305"/>
      <c r="CZ235" s="305"/>
      <c r="DA235" s="305"/>
    </row>
    <row r="236" spans="1:105" s="2" customFormat="1" ht="12.75">
      <c r="A236" s="305"/>
      <c r="B236" s="305"/>
      <c r="C236" s="305"/>
      <c r="D236" s="305"/>
      <c r="E236" s="305"/>
      <c r="F236" s="454"/>
      <c r="G236" s="454"/>
      <c r="H236" s="455"/>
      <c r="I236" s="456"/>
      <c r="J236" s="306"/>
      <c r="K236" s="306"/>
      <c r="L236" s="454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5"/>
      <c r="AF236" s="305"/>
      <c r="AG236" s="305"/>
      <c r="AH236" s="305"/>
      <c r="AI236" s="305"/>
      <c r="AJ236" s="305"/>
      <c r="AK236" s="305"/>
      <c r="AL236" s="305"/>
      <c r="AM236" s="305"/>
      <c r="AN236" s="305"/>
      <c r="AO236" s="305"/>
      <c r="AP236" s="305"/>
      <c r="AQ236" s="305"/>
      <c r="AR236" s="305"/>
      <c r="AS236" s="305"/>
      <c r="AT236" s="305"/>
      <c r="AU236" s="305"/>
      <c r="AV236" s="305"/>
      <c r="AW236" s="305"/>
      <c r="AX236" s="305"/>
      <c r="AY236" s="305"/>
      <c r="AZ236" s="305"/>
      <c r="BA236" s="305"/>
      <c r="BB236" s="305"/>
      <c r="BC236" s="305"/>
      <c r="BD236" s="305"/>
      <c r="BE236" s="305"/>
      <c r="BF236" s="305"/>
      <c r="BG236" s="305"/>
      <c r="BH236" s="305"/>
      <c r="BI236" s="305"/>
      <c r="BJ236" s="305"/>
      <c r="BK236" s="305"/>
      <c r="BL236" s="305"/>
      <c r="BM236" s="305"/>
      <c r="BN236" s="305"/>
      <c r="BO236" s="305"/>
      <c r="BP236" s="305"/>
      <c r="BQ236" s="305"/>
      <c r="BR236" s="305"/>
      <c r="BS236" s="305"/>
      <c r="BT236" s="305"/>
      <c r="BU236" s="305"/>
      <c r="BV236" s="305"/>
      <c r="BW236" s="305"/>
      <c r="BX236" s="305"/>
      <c r="BY236" s="305"/>
      <c r="BZ236" s="305"/>
      <c r="CA236" s="305"/>
      <c r="CB236" s="305"/>
      <c r="CC236" s="305"/>
      <c r="CD236" s="305"/>
      <c r="CE236" s="305"/>
      <c r="CF236" s="305"/>
      <c r="CG236" s="305"/>
      <c r="CH236" s="305"/>
      <c r="CI236" s="305"/>
      <c r="CJ236" s="305"/>
      <c r="CK236" s="305"/>
      <c r="CL236" s="305"/>
      <c r="CM236" s="305"/>
      <c r="CN236" s="305"/>
      <c r="CO236" s="305"/>
      <c r="CP236" s="305"/>
      <c r="CQ236" s="305"/>
      <c r="CR236" s="305"/>
      <c r="CS236" s="305"/>
      <c r="CT236" s="305"/>
      <c r="CU236" s="305"/>
      <c r="CV236" s="305"/>
      <c r="CW236" s="305"/>
      <c r="CX236" s="305"/>
      <c r="CY236" s="305"/>
      <c r="CZ236" s="305"/>
      <c r="DA236" s="305"/>
    </row>
    <row r="237" spans="1:105" s="2" customFormat="1" ht="12.75">
      <c r="A237" s="305"/>
      <c r="B237" s="305"/>
      <c r="C237" s="305"/>
      <c r="D237" s="305"/>
      <c r="E237" s="305"/>
      <c r="F237" s="454"/>
      <c r="G237" s="454"/>
      <c r="H237" s="455"/>
      <c r="I237" s="456"/>
      <c r="J237" s="306"/>
      <c r="K237" s="306"/>
      <c r="L237" s="454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305"/>
      <c r="AC237" s="305"/>
      <c r="AD237" s="305"/>
      <c r="AE237" s="305"/>
      <c r="AF237" s="305"/>
      <c r="AG237" s="305"/>
      <c r="AH237" s="305"/>
      <c r="AI237" s="305"/>
      <c r="AJ237" s="305"/>
      <c r="AK237" s="305"/>
      <c r="AL237" s="305"/>
      <c r="AM237" s="305"/>
      <c r="AN237" s="305"/>
      <c r="AO237" s="305"/>
      <c r="AP237" s="305"/>
      <c r="AQ237" s="305"/>
      <c r="AR237" s="305"/>
      <c r="AS237" s="305"/>
      <c r="AT237" s="305"/>
      <c r="AU237" s="305"/>
      <c r="AV237" s="305"/>
      <c r="AW237" s="305"/>
      <c r="AX237" s="305"/>
      <c r="AY237" s="305"/>
      <c r="AZ237" s="305"/>
      <c r="BA237" s="305"/>
      <c r="BB237" s="305"/>
      <c r="BC237" s="305"/>
      <c r="BD237" s="305"/>
      <c r="BE237" s="305"/>
      <c r="BF237" s="305"/>
      <c r="BG237" s="305"/>
      <c r="BH237" s="305"/>
      <c r="BI237" s="305"/>
      <c r="BJ237" s="305"/>
      <c r="BK237" s="305"/>
      <c r="BL237" s="305"/>
      <c r="BM237" s="305"/>
      <c r="BN237" s="305"/>
      <c r="BO237" s="305"/>
      <c r="BP237" s="305"/>
      <c r="BQ237" s="305"/>
      <c r="BR237" s="305"/>
      <c r="BS237" s="305"/>
      <c r="BT237" s="305"/>
      <c r="BU237" s="305"/>
      <c r="BV237" s="305"/>
      <c r="BW237" s="305"/>
      <c r="BX237" s="305"/>
      <c r="BY237" s="305"/>
      <c r="BZ237" s="305"/>
      <c r="CA237" s="305"/>
      <c r="CB237" s="305"/>
      <c r="CC237" s="305"/>
      <c r="CD237" s="305"/>
      <c r="CE237" s="305"/>
      <c r="CF237" s="305"/>
      <c r="CG237" s="305"/>
      <c r="CH237" s="305"/>
      <c r="CI237" s="305"/>
      <c r="CJ237" s="305"/>
      <c r="CK237" s="305"/>
      <c r="CL237" s="305"/>
      <c r="CM237" s="305"/>
      <c r="CN237" s="305"/>
      <c r="CO237" s="305"/>
      <c r="CP237" s="305"/>
      <c r="CQ237" s="305"/>
      <c r="CR237" s="305"/>
      <c r="CS237" s="305"/>
      <c r="CT237" s="305"/>
      <c r="CU237" s="305"/>
      <c r="CV237" s="305"/>
      <c r="CW237" s="305"/>
      <c r="CX237" s="305"/>
      <c r="CY237" s="305"/>
      <c r="CZ237" s="305"/>
      <c r="DA237" s="305"/>
    </row>
    <row r="238" spans="1:105" s="2" customFormat="1" ht="12.75">
      <c r="A238" s="305"/>
      <c r="B238" s="305"/>
      <c r="C238" s="305"/>
      <c r="D238" s="305"/>
      <c r="E238" s="305"/>
      <c r="F238" s="454"/>
      <c r="G238" s="454"/>
      <c r="H238" s="455"/>
      <c r="I238" s="456"/>
      <c r="J238" s="306"/>
      <c r="K238" s="306"/>
      <c r="L238" s="454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5"/>
      <c r="AD238" s="305"/>
      <c r="AE238" s="305"/>
      <c r="AF238" s="305"/>
      <c r="AG238" s="305"/>
      <c r="AH238" s="305"/>
      <c r="AI238" s="305"/>
      <c r="AJ238" s="305"/>
      <c r="AK238" s="305"/>
      <c r="AL238" s="305"/>
      <c r="AM238" s="305"/>
      <c r="AN238" s="305"/>
      <c r="AO238" s="305"/>
      <c r="AP238" s="305"/>
      <c r="AQ238" s="305"/>
      <c r="AR238" s="305"/>
      <c r="AS238" s="305"/>
      <c r="AT238" s="305"/>
      <c r="AU238" s="305"/>
      <c r="AV238" s="305"/>
      <c r="AW238" s="305"/>
      <c r="AX238" s="305"/>
      <c r="AY238" s="305"/>
      <c r="AZ238" s="305"/>
      <c r="BA238" s="305"/>
      <c r="BB238" s="305"/>
      <c r="BC238" s="305"/>
      <c r="BD238" s="305"/>
      <c r="BE238" s="305"/>
      <c r="BF238" s="305"/>
      <c r="BG238" s="305"/>
      <c r="BH238" s="305"/>
      <c r="BI238" s="305"/>
      <c r="BJ238" s="305"/>
      <c r="BK238" s="305"/>
      <c r="BL238" s="305"/>
      <c r="BM238" s="305"/>
      <c r="BN238" s="305"/>
      <c r="BO238" s="305"/>
      <c r="BP238" s="305"/>
      <c r="BQ238" s="305"/>
      <c r="BR238" s="305"/>
      <c r="BS238" s="305"/>
      <c r="BT238" s="305"/>
      <c r="BU238" s="305"/>
      <c r="BV238" s="305"/>
      <c r="BW238" s="305"/>
      <c r="BX238" s="305"/>
      <c r="BY238" s="305"/>
      <c r="BZ238" s="305"/>
      <c r="CA238" s="305"/>
      <c r="CB238" s="305"/>
      <c r="CC238" s="305"/>
      <c r="CD238" s="305"/>
      <c r="CE238" s="305"/>
      <c r="CF238" s="305"/>
      <c r="CG238" s="305"/>
      <c r="CH238" s="305"/>
      <c r="CI238" s="305"/>
      <c r="CJ238" s="305"/>
      <c r="CK238" s="305"/>
      <c r="CL238" s="305"/>
      <c r="CM238" s="305"/>
      <c r="CN238" s="305"/>
      <c r="CO238" s="305"/>
      <c r="CP238" s="305"/>
      <c r="CQ238" s="305"/>
      <c r="CR238" s="305"/>
      <c r="CS238" s="305"/>
      <c r="CT238" s="305"/>
      <c r="CU238" s="305"/>
      <c r="CV238" s="305"/>
      <c r="CW238" s="305"/>
      <c r="CX238" s="305"/>
      <c r="CY238" s="305"/>
      <c r="CZ238" s="305"/>
      <c r="DA238" s="305"/>
    </row>
    <row r="239" spans="1:105" s="2" customFormat="1" ht="12.75">
      <c r="A239" s="305"/>
      <c r="B239" s="305"/>
      <c r="C239" s="305"/>
      <c r="D239" s="305"/>
      <c r="E239" s="305"/>
      <c r="F239" s="454"/>
      <c r="G239" s="454"/>
      <c r="H239" s="455"/>
      <c r="I239" s="456"/>
      <c r="J239" s="306"/>
      <c r="K239" s="306"/>
      <c r="L239" s="454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  <c r="AL239" s="305"/>
      <c r="AM239" s="305"/>
      <c r="AN239" s="305"/>
      <c r="AO239" s="305"/>
      <c r="AP239" s="305"/>
      <c r="AQ239" s="305"/>
      <c r="AR239" s="305"/>
      <c r="AS239" s="305"/>
      <c r="AT239" s="305"/>
      <c r="AU239" s="305"/>
      <c r="AV239" s="305"/>
      <c r="AW239" s="305"/>
      <c r="AX239" s="305"/>
      <c r="AY239" s="305"/>
      <c r="AZ239" s="305"/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/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5"/>
      <c r="BW239" s="305"/>
      <c r="BX239" s="305"/>
      <c r="BY239" s="305"/>
      <c r="BZ239" s="305"/>
      <c r="CA239" s="305"/>
      <c r="CB239" s="305"/>
      <c r="CC239" s="305"/>
      <c r="CD239" s="305"/>
      <c r="CE239" s="305"/>
      <c r="CF239" s="305"/>
      <c r="CG239" s="305"/>
      <c r="CH239" s="305"/>
      <c r="CI239" s="305"/>
      <c r="CJ239" s="305"/>
      <c r="CK239" s="305"/>
      <c r="CL239" s="305"/>
      <c r="CM239" s="305"/>
      <c r="CN239" s="305"/>
      <c r="CO239" s="305"/>
      <c r="CP239" s="305"/>
      <c r="CQ239" s="305"/>
      <c r="CR239" s="305"/>
      <c r="CS239" s="305"/>
      <c r="CT239" s="305"/>
      <c r="CU239" s="305"/>
      <c r="CV239" s="305"/>
      <c r="CW239" s="305"/>
      <c r="CX239" s="305"/>
      <c r="CY239" s="305"/>
      <c r="CZ239" s="305"/>
      <c r="DA239" s="305"/>
    </row>
    <row r="240" spans="1:105" s="2" customFormat="1" ht="12.75">
      <c r="A240" s="305"/>
      <c r="B240" s="305"/>
      <c r="C240" s="305"/>
      <c r="D240" s="305"/>
      <c r="E240" s="305"/>
      <c r="F240" s="454"/>
      <c r="G240" s="454"/>
      <c r="H240" s="455"/>
      <c r="I240" s="456"/>
      <c r="J240" s="306"/>
      <c r="K240" s="306"/>
      <c r="L240" s="454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  <c r="AL240" s="305"/>
      <c r="AM240" s="305"/>
      <c r="AN240" s="305"/>
      <c r="AO240" s="305"/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/>
      <c r="BM240" s="305"/>
      <c r="BN240" s="305"/>
      <c r="BO240" s="305"/>
      <c r="BP240" s="305"/>
      <c r="BQ240" s="305"/>
      <c r="BR240" s="305"/>
      <c r="BS240" s="305"/>
      <c r="BT240" s="305"/>
      <c r="BU240" s="305"/>
      <c r="BV240" s="305"/>
      <c r="BW240" s="305"/>
      <c r="BX240" s="305"/>
      <c r="BY240" s="305"/>
      <c r="BZ240" s="305"/>
      <c r="CA240" s="305"/>
      <c r="CB240" s="305"/>
      <c r="CC240" s="305"/>
      <c r="CD240" s="305"/>
      <c r="CE240" s="305"/>
      <c r="CF240" s="305"/>
      <c r="CG240" s="305"/>
      <c r="CH240" s="305"/>
      <c r="CI240" s="305"/>
      <c r="CJ240" s="305"/>
      <c r="CK240" s="305"/>
      <c r="CL240" s="305"/>
      <c r="CM240" s="305"/>
      <c r="CN240" s="305"/>
      <c r="CO240" s="305"/>
      <c r="CP240" s="305"/>
      <c r="CQ240" s="305"/>
      <c r="CR240" s="305"/>
      <c r="CS240" s="305"/>
      <c r="CT240" s="305"/>
      <c r="CU240" s="305"/>
      <c r="CV240" s="305"/>
      <c r="CW240" s="305"/>
      <c r="CX240" s="305"/>
      <c r="CY240" s="305"/>
      <c r="CZ240" s="305"/>
      <c r="DA240" s="305"/>
    </row>
    <row r="241" spans="1:105" s="2" customFormat="1" ht="12.75">
      <c r="A241" s="305"/>
      <c r="B241" s="305"/>
      <c r="C241" s="305"/>
      <c r="D241" s="305"/>
      <c r="E241" s="305"/>
      <c r="F241" s="454"/>
      <c r="G241" s="454"/>
      <c r="H241" s="455"/>
      <c r="I241" s="456"/>
      <c r="J241" s="306"/>
      <c r="K241" s="306"/>
      <c r="L241" s="454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  <c r="AL241" s="305"/>
      <c r="AM241" s="305"/>
      <c r="AN241" s="305"/>
      <c r="AO241" s="305"/>
      <c r="AP241" s="305"/>
      <c r="AQ241" s="305"/>
      <c r="AR241" s="305"/>
      <c r="AS241" s="305"/>
      <c r="AT241" s="305"/>
      <c r="AU241" s="305"/>
      <c r="AV241" s="305"/>
      <c r="AW241" s="305"/>
      <c r="AX241" s="305"/>
      <c r="AY241" s="305"/>
      <c r="AZ241" s="305"/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/>
      <c r="BM241" s="305"/>
      <c r="BN241" s="305"/>
      <c r="BO241" s="305"/>
      <c r="BP241" s="305"/>
      <c r="BQ241" s="305"/>
      <c r="BR241" s="305"/>
      <c r="BS241" s="305"/>
      <c r="BT241" s="305"/>
      <c r="BU241" s="305"/>
      <c r="BV241" s="305"/>
      <c r="BW241" s="305"/>
      <c r="BX241" s="305"/>
      <c r="BY241" s="305"/>
      <c r="BZ241" s="305"/>
      <c r="CA241" s="305"/>
      <c r="CB241" s="305"/>
      <c r="CC241" s="305"/>
      <c r="CD241" s="305"/>
      <c r="CE241" s="305"/>
      <c r="CF241" s="305"/>
      <c r="CG241" s="305"/>
      <c r="CH241" s="305"/>
      <c r="CI241" s="305"/>
      <c r="CJ241" s="305"/>
      <c r="CK241" s="305"/>
      <c r="CL241" s="305"/>
      <c r="CM241" s="305"/>
      <c r="CN241" s="305"/>
      <c r="CO241" s="305"/>
      <c r="CP241" s="305"/>
      <c r="CQ241" s="305"/>
      <c r="CR241" s="305"/>
      <c r="CS241" s="305"/>
      <c r="CT241" s="305"/>
      <c r="CU241" s="305"/>
      <c r="CV241" s="305"/>
      <c r="CW241" s="305"/>
      <c r="CX241" s="305"/>
      <c r="CY241" s="305"/>
      <c r="CZ241" s="305"/>
      <c r="DA241" s="305"/>
    </row>
    <row r="242" spans="1:105" s="2" customFormat="1" ht="12.75">
      <c r="A242" s="305"/>
      <c r="B242" s="305"/>
      <c r="C242" s="305"/>
      <c r="D242" s="305"/>
      <c r="E242" s="305"/>
      <c r="F242" s="454"/>
      <c r="G242" s="454"/>
      <c r="H242" s="455"/>
      <c r="I242" s="456"/>
      <c r="J242" s="306"/>
      <c r="K242" s="306"/>
      <c r="L242" s="454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05"/>
      <c r="BG242" s="305"/>
      <c r="BH242" s="305"/>
      <c r="BI242" s="305"/>
      <c r="BJ242" s="305"/>
      <c r="BK242" s="305"/>
      <c r="BL242" s="305"/>
      <c r="BM242" s="305"/>
      <c r="BN242" s="305"/>
      <c r="BO242" s="305"/>
      <c r="BP242" s="305"/>
      <c r="BQ242" s="305"/>
      <c r="BR242" s="305"/>
      <c r="BS242" s="305"/>
      <c r="BT242" s="305"/>
      <c r="BU242" s="305"/>
      <c r="BV242" s="305"/>
      <c r="BW242" s="305"/>
      <c r="BX242" s="305"/>
      <c r="BY242" s="305"/>
      <c r="BZ242" s="305"/>
      <c r="CA242" s="305"/>
      <c r="CB242" s="305"/>
      <c r="CC242" s="305"/>
      <c r="CD242" s="305"/>
      <c r="CE242" s="305"/>
      <c r="CF242" s="305"/>
      <c r="CG242" s="305"/>
      <c r="CH242" s="305"/>
      <c r="CI242" s="305"/>
      <c r="CJ242" s="305"/>
      <c r="CK242" s="305"/>
      <c r="CL242" s="305"/>
      <c r="CM242" s="305"/>
      <c r="CN242" s="305"/>
      <c r="CO242" s="305"/>
      <c r="CP242" s="305"/>
      <c r="CQ242" s="305"/>
      <c r="CR242" s="305"/>
      <c r="CS242" s="305"/>
      <c r="CT242" s="305"/>
      <c r="CU242" s="305"/>
      <c r="CV242" s="305"/>
      <c r="CW242" s="305"/>
      <c r="CX242" s="305"/>
      <c r="CY242" s="305"/>
      <c r="CZ242" s="305"/>
      <c r="DA242" s="305"/>
    </row>
    <row r="243" spans="1:105" s="2" customFormat="1" ht="12.75">
      <c r="A243" s="305"/>
      <c r="B243" s="305"/>
      <c r="C243" s="305"/>
      <c r="D243" s="305"/>
      <c r="E243" s="305"/>
      <c r="F243" s="454"/>
      <c r="G243" s="454"/>
      <c r="H243" s="455"/>
      <c r="I243" s="456"/>
      <c r="J243" s="306"/>
      <c r="K243" s="306"/>
      <c r="L243" s="454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5"/>
      <c r="BJ243" s="305"/>
      <c r="BK243" s="305"/>
      <c r="BL243" s="305"/>
      <c r="BM243" s="305"/>
      <c r="BN243" s="305"/>
      <c r="BO243" s="305"/>
      <c r="BP243" s="305"/>
      <c r="BQ243" s="305"/>
      <c r="BR243" s="305"/>
      <c r="BS243" s="305"/>
      <c r="BT243" s="305"/>
      <c r="BU243" s="305"/>
      <c r="BV243" s="305"/>
      <c r="BW243" s="305"/>
      <c r="BX243" s="305"/>
      <c r="BY243" s="305"/>
      <c r="BZ243" s="305"/>
      <c r="CA243" s="305"/>
      <c r="CB243" s="305"/>
      <c r="CC243" s="305"/>
      <c r="CD243" s="305"/>
      <c r="CE243" s="305"/>
      <c r="CF243" s="305"/>
      <c r="CG243" s="305"/>
      <c r="CH243" s="305"/>
      <c r="CI243" s="305"/>
      <c r="CJ243" s="305"/>
      <c r="CK243" s="305"/>
      <c r="CL243" s="305"/>
      <c r="CM243" s="305"/>
      <c r="CN243" s="305"/>
      <c r="CO243" s="305"/>
      <c r="CP243" s="305"/>
      <c r="CQ243" s="305"/>
      <c r="CR243" s="305"/>
      <c r="CS243" s="305"/>
      <c r="CT243" s="305"/>
      <c r="CU243" s="305"/>
      <c r="CV243" s="305"/>
      <c r="CW243" s="305"/>
      <c r="CX243" s="305"/>
      <c r="CY243" s="305"/>
      <c r="CZ243" s="305"/>
      <c r="DA243" s="305"/>
    </row>
    <row r="244" spans="1:105" s="2" customFormat="1" ht="12.75">
      <c r="A244" s="305"/>
      <c r="B244" s="305"/>
      <c r="C244" s="305"/>
      <c r="D244" s="305"/>
      <c r="E244" s="305"/>
      <c r="F244" s="454"/>
      <c r="G244" s="454"/>
      <c r="H244" s="455"/>
      <c r="I244" s="456"/>
      <c r="J244" s="306"/>
      <c r="K244" s="306"/>
      <c r="L244" s="454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/>
      <c r="BM244" s="305"/>
      <c r="BN244" s="305"/>
      <c r="BO244" s="305"/>
      <c r="BP244" s="305"/>
      <c r="BQ244" s="305"/>
      <c r="BR244" s="305"/>
      <c r="BS244" s="305"/>
      <c r="BT244" s="305"/>
      <c r="BU244" s="305"/>
      <c r="BV244" s="305"/>
      <c r="BW244" s="305"/>
      <c r="BX244" s="305"/>
      <c r="BY244" s="305"/>
      <c r="BZ244" s="305"/>
      <c r="CA244" s="305"/>
      <c r="CB244" s="305"/>
      <c r="CC244" s="305"/>
      <c r="CD244" s="305"/>
      <c r="CE244" s="305"/>
      <c r="CF244" s="305"/>
      <c r="CG244" s="305"/>
      <c r="CH244" s="305"/>
      <c r="CI244" s="305"/>
      <c r="CJ244" s="305"/>
      <c r="CK244" s="305"/>
      <c r="CL244" s="305"/>
      <c r="CM244" s="305"/>
      <c r="CN244" s="305"/>
      <c r="CO244" s="305"/>
      <c r="CP244" s="305"/>
      <c r="CQ244" s="305"/>
      <c r="CR244" s="305"/>
      <c r="CS244" s="305"/>
      <c r="CT244" s="305"/>
      <c r="CU244" s="305"/>
      <c r="CV244" s="305"/>
      <c r="CW244" s="305"/>
      <c r="CX244" s="305"/>
      <c r="CY244" s="305"/>
      <c r="CZ244" s="305"/>
      <c r="DA244" s="305"/>
    </row>
    <row r="245" spans="1:105" s="2" customFormat="1" ht="12.75">
      <c r="A245" s="305"/>
      <c r="B245" s="305"/>
      <c r="C245" s="305"/>
      <c r="D245" s="305"/>
      <c r="E245" s="305"/>
      <c r="F245" s="454"/>
      <c r="G245" s="454"/>
      <c r="H245" s="455"/>
      <c r="I245" s="456"/>
      <c r="J245" s="306"/>
      <c r="K245" s="306"/>
      <c r="L245" s="454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/>
      <c r="BM245" s="305"/>
      <c r="BN245" s="305"/>
      <c r="BO245" s="305"/>
      <c r="BP245" s="305"/>
      <c r="BQ245" s="305"/>
      <c r="BR245" s="305"/>
      <c r="BS245" s="305"/>
      <c r="BT245" s="305"/>
      <c r="BU245" s="305"/>
      <c r="BV245" s="305"/>
      <c r="BW245" s="305"/>
      <c r="BX245" s="305"/>
      <c r="BY245" s="305"/>
      <c r="BZ245" s="305"/>
      <c r="CA245" s="305"/>
      <c r="CB245" s="305"/>
      <c r="CC245" s="305"/>
      <c r="CD245" s="305"/>
      <c r="CE245" s="305"/>
      <c r="CF245" s="305"/>
      <c r="CG245" s="305"/>
      <c r="CH245" s="305"/>
      <c r="CI245" s="305"/>
      <c r="CJ245" s="305"/>
      <c r="CK245" s="305"/>
      <c r="CL245" s="305"/>
      <c r="CM245" s="305"/>
      <c r="CN245" s="305"/>
      <c r="CO245" s="305"/>
      <c r="CP245" s="305"/>
      <c r="CQ245" s="305"/>
      <c r="CR245" s="305"/>
      <c r="CS245" s="305"/>
      <c r="CT245" s="305"/>
      <c r="CU245" s="305"/>
      <c r="CV245" s="305"/>
      <c r="CW245" s="305"/>
      <c r="CX245" s="305"/>
      <c r="CY245" s="305"/>
      <c r="CZ245" s="305"/>
      <c r="DA245" s="305"/>
    </row>
    <row r="246" spans="1:105" s="2" customFormat="1" ht="12.75">
      <c r="A246" s="305"/>
      <c r="B246" s="305"/>
      <c r="C246" s="305"/>
      <c r="D246" s="305"/>
      <c r="E246" s="305"/>
      <c r="F246" s="454"/>
      <c r="G246" s="454"/>
      <c r="H246" s="455"/>
      <c r="I246" s="456"/>
      <c r="J246" s="306"/>
      <c r="K246" s="306"/>
      <c r="L246" s="454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  <c r="AL246" s="305"/>
      <c r="AM246" s="305"/>
      <c r="AN246" s="305"/>
      <c r="AO246" s="305"/>
      <c r="AP246" s="305"/>
      <c r="AQ246" s="305"/>
      <c r="AR246" s="305"/>
      <c r="AS246" s="305"/>
      <c r="AT246" s="305"/>
      <c r="AU246" s="305"/>
      <c r="AV246" s="305"/>
      <c r="AW246" s="305"/>
      <c r="AX246" s="305"/>
      <c r="AY246" s="305"/>
      <c r="AZ246" s="305"/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5"/>
      <c r="CJ246" s="305"/>
      <c r="CK246" s="305"/>
      <c r="CL246" s="305"/>
      <c r="CM246" s="305"/>
      <c r="CN246" s="305"/>
      <c r="CO246" s="305"/>
      <c r="CP246" s="305"/>
      <c r="CQ246" s="305"/>
      <c r="CR246" s="305"/>
      <c r="CS246" s="305"/>
      <c r="CT246" s="305"/>
      <c r="CU246" s="305"/>
      <c r="CV246" s="305"/>
      <c r="CW246" s="305"/>
      <c r="CX246" s="305"/>
      <c r="CY246" s="305"/>
      <c r="CZ246" s="305"/>
      <c r="DA246" s="305"/>
    </row>
    <row r="247" spans="1:105" s="2" customFormat="1" ht="12.75">
      <c r="A247" s="305"/>
      <c r="B247" s="305"/>
      <c r="C247" s="305"/>
      <c r="D247" s="305"/>
      <c r="E247" s="305"/>
      <c r="F247" s="454"/>
      <c r="G247" s="454"/>
      <c r="H247" s="455"/>
      <c r="I247" s="456"/>
      <c r="J247" s="306"/>
      <c r="K247" s="306"/>
      <c r="L247" s="454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  <c r="AJ247" s="305"/>
      <c r="AK247" s="305"/>
      <c r="AL247" s="305"/>
      <c r="AM247" s="305"/>
      <c r="AN247" s="305"/>
      <c r="AO247" s="305"/>
      <c r="AP247" s="305"/>
      <c r="AQ247" s="305"/>
      <c r="AR247" s="305"/>
      <c r="AS247" s="305"/>
      <c r="AT247" s="305"/>
      <c r="AU247" s="305"/>
      <c r="AV247" s="305"/>
      <c r="AW247" s="305"/>
      <c r="AX247" s="305"/>
      <c r="AY247" s="305"/>
      <c r="AZ247" s="305"/>
      <c r="BA247" s="305"/>
      <c r="BB247" s="305"/>
      <c r="BC247" s="305"/>
      <c r="BD247" s="305"/>
      <c r="BE247" s="305"/>
      <c r="BF247" s="305"/>
      <c r="BG247" s="305"/>
      <c r="BH247" s="305"/>
      <c r="BI247" s="305"/>
      <c r="BJ247" s="305"/>
      <c r="BK247" s="305"/>
      <c r="BL247" s="305"/>
      <c r="BM247" s="305"/>
      <c r="BN247" s="305"/>
      <c r="BO247" s="305"/>
      <c r="BP247" s="305"/>
      <c r="BQ247" s="305"/>
      <c r="BR247" s="305"/>
      <c r="BS247" s="305"/>
      <c r="BT247" s="305"/>
      <c r="BU247" s="305"/>
      <c r="BV247" s="305"/>
      <c r="BW247" s="305"/>
      <c r="BX247" s="305"/>
      <c r="BY247" s="305"/>
      <c r="BZ247" s="305"/>
      <c r="CA247" s="305"/>
      <c r="CB247" s="305"/>
      <c r="CC247" s="305"/>
      <c r="CD247" s="305"/>
      <c r="CE247" s="305"/>
      <c r="CF247" s="305"/>
      <c r="CG247" s="305"/>
      <c r="CH247" s="305"/>
      <c r="CI247" s="305"/>
      <c r="CJ247" s="305"/>
      <c r="CK247" s="305"/>
      <c r="CL247" s="305"/>
      <c r="CM247" s="305"/>
      <c r="CN247" s="305"/>
      <c r="CO247" s="305"/>
      <c r="CP247" s="305"/>
      <c r="CQ247" s="305"/>
      <c r="CR247" s="305"/>
      <c r="CS247" s="305"/>
      <c r="CT247" s="305"/>
      <c r="CU247" s="305"/>
      <c r="CV247" s="305"/>
      <c r="CW247" s="305"/>
      <c r="CX247" s="305"/>
      <c r="CY247" s="305"/>
      <c r="CZ247" s="305"/>
      <c r="DA247" s="305"/>
    </row>
    <row r="248" spans="1:105" s="2" customFormat="1" ht="12.75">
      <c r="A248" s="305"/>
      <c r="B248" s="305"/>
      <c r="C248" s="305"/>
      <c r="D248" s="305"/>
      <c r="E248" s="305"/>
      <c r="F248" s="454"/>
      <c r="G248" s="454"/>
      <c r="H248" s="455"/>
      <c r="I248" s="456"/>
      <c r="J248" s="306"/>
      <c r="K248" s="306"/>
      <c r="L248" s="454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  <c r="AL248" s="305"/>
      <c r="AM248" s="305"/>
      <c r="AN248" s="305"/>
      <c r="AO248" s="305"/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305"/>
      <c r="BK248" s="305"/>
      <c r="BL248" s="305"/>
      <c r="BM248" s="305"/>
      <c r="BN248" s="305"/>
      <c r="BO248" s="305"/>
      <c r="BP248" s="305"/>
      <c r="BQ248" s="305"/>
      <c r="BR248" s="305"/>
      <c r="BS248" s="305"/>
      <c r="BT248" s="305"/>
      <c r="BU248" s="305"/>
      <c r="BV248" s="305"/>
      <c r="BW248" s="305"/>
      <c r="BX248" s="305"/>
      <c r="BY248" s="305"/>
      <c r="BZ248" s="305"/>
      <c r="CA248" s="305"/>
      <c r="CB248" s="305"/>
      <c r="CC248" s="305"/>
      <c r="CD248" s="305"/>
      <c r="CE248" s="305"/>
      <c r="CF248" s="305"/>
      <c r="CG248" s="305"/>
      <c r="CH248" s="305"/>
      <c r="CI248" s="305"/>
      <c r="CJ248" s="305"/>
      <c r="CK248" s="305"/>
      <c r="CL248" s="305"/>
      <c r="CM248" s="305"/>
      <c r="CN248" s="305"/>
      <c r="CO248" s="305"/>
      <c r="CP248" s="305"/>
      <c r="CQ248" s="305"/>
      <c r="CR248" s="305"/>
      <c r="CS248" s="305"/>
      <c r="CT248" s="305"/>
      <c r="CU248" s="305"/>
      <c r="CV248" s="305"/>
      <c r="CW248" s="305"/>
      <c r="CX248" s="305"/>
      <c r="CY248" s="305"/>
      <c r="CZ248" s="305"/>
      <c r="DA248" s="305"/>
    </row>
    <row r="249" spans="1:105" s="2" customFormat="1" ht="12.75">
      <c r="A249" s="305"/>
      <c r="B249" s="305"/>
      <c r="C249" s="305"/>
      <c r="D249" s="305"/>
      <c r="E249" s="305"/>
      <c r="F249" s="454"/>
      <c r="G249" s="454"/>
      <c r="H249" s="455"/>
      <c r="I249" s="456"/>
      <c r="J249" s="306"/>
      <c r="K249" s="306"/>
      <c r="L249" s="454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  <c r="AL249" s="305"/>
      <c r="AM249" s="305"/>
      <c r="AN249" s="305"/>
      <c r="AO249" s="305"/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/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305"/>
      <c r="BZ249" s="305"/>
      <c r="CA249" s="305"/>
      <c r="CB249" s="305"/>
      <c r="CC249" s="305"/>
      <c r="CD249" s="305"/>
      <c r="CE249" s="305"/>
      <c r="CF249" s="305"/>
      <c r="CG249" s="305"/>
      <c r="CH249" s="305"/>
      <c r="CI249" s="305"/>
      <c r="CJ249" s="305"/>
      <c r="CK249" s="305"/>
      <c r="CL249" s="305"/>
      <c r="CM249" s="305"/>
      <c r="CN249" s="305"/>
      <c r="CO249" s="305"/>
      <c r="CP249" s="305"/>
      <c r="CQ249" s="305"/>
      <c r="CR249" s="305"/>
      <c r="CS249" s="305"/>
      <c r="CT249" s="305"/>
      <c r="CU249" s="305"/>
      <c r="CV249" s="305"/>
      <c r="CW249" s="305"/>
      <c r="CX249" s="305"/>
      <c r="CY249" s="305"/>
      <c r="CZ249" s="305"/>
      <c r="DA249" s="305"/>
    </row>
    <row r="250" spans="1:105" s="2" customFormat="1" ht="12.75">
      <c r="A250" s="305"/>
      <c r="B250" s="305"/>
      <c r="C250" s="305"/>
      <c r="D250" s="305"/>
      <c r="E250" s="305"/>
      <c r="F250" s="454"/>
      <c r="G250" s="454"/>
      <c r="H250" s="455"/>
      <c r="I250" s="456"/>
      <c r="J250" s="306"/>
      <c r="K250" s="306"/>
      <c r="L250" s="454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  <c r="AJ250" s="305"/>
      <c r="AK250" s="305"/>
      <c r="AL250" s="305"/>
      <c r="AM250" s="305"/>
      <c r="AN250" s="305"/>
      <c r="AO250" s="305"/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/>
      <c r="BM250" s="305"/>
      <c r="BN250" s="305"/>
      <c r="BO250" s="305"/>
      <c r="BP250" s="305"/>
      <c r="BQ250" s="305"/>
      <c r="BR250" s="305"/>
      <c r="BS250" s="305"/>
      <c r="BT250" s="305"/>
      <c r="BU250" s="305"/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5"/>
      <c r="CJ250" s="305"/>
      <c r="CK250" s="305"/>
      <c r="CL250" s="305"/>
      <c r="CM250" s="305"/>
      <c r="CN250" s="305"/>
      <c r="CO250" s="305"/>
      <c r="CP250" s="305"/>
      <c r="CQ250" s="305"/>
      <c r="CR250" s="305"/>
      <c r="CS250" s="305"/>
      <c r="CT250" s="305"/>
      <c r="CU250" s="305"/>
      <c r="CV250" s="305"/>
      <c r="CW250" s="305"/>
      <c r="CX250" s="305"/>
      <c r="CY250" s="305"/>
      <c r="CZ250" s="305"/>
      <c r="DA250" s="305"/>
    </row>
    <row r="251" spans="1:105" s="2" customFormat="1" ht="12.75">
      <c r="A251" s="305"/>
      <c r="B251" s="305"/>
      <c r="C251" s="305"/>
      <c r="D251" s="305"/>
      <c r="E251" s="305"/>
      <c r="F251" s="454"/>
      <c r="G251" s="454"/>
      <c r="H251" s="455"/>
      <c r="I251" s="456"/>
      <c r="J251" s="306"/>
      <c r="K251" s="306"/>
      <c r="L251" s="454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  <c r="AJ251" s="305"/>
      <c r="AK251" s="305"/>
      <c r="AL251" s="305"/>
      <c r="AM251" s="305"/>
      <c r="AN251" s="305"/>
      <c r="AO251" s="305"/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305"/>
      <c r="BK251" s="305"/>
      <c r="BL251" s="305"/>
      <c r="BM251" s="305"/>
      <c r="BN251" s="305"/>
      <c r="BO251" s="305"/>
      <c r="BP251" s="305"/>
      <c r="BQ251" s="305"/>
      <c r="BR251" s="305"/>
      <c r="BS251" s="305"/>
      <c r="BT251" s="305"/>
      <c r="BU251" s="305"/>
      <c r="BV251" s="305"/>
      <c r="BW251" s="305"/>
      <c r="BX251" s="305"/>
      <c r="BY251" s="305"/>
      <c r="BZ251" s="305"/>
      <c r="CA251" s="305"/>
      <c r="CB251" s="305"/>
      <c r="CC251" s="305"/>
      <c r="CD251" s="305"/>
      <c r="CE251" s="305"/>
      <c r="CF251" s="305"/>
      <c r="CG251" s="305"/>
      <c r="CH251" s="305"/>
      <c r="CI251" s="305"/>
      <c r="CJ251" s="305"/>
      <c r="CK251" s="305"/>
      <c r="CL251" s="305"/>
      <c r="CM251" s="305"/>
      <c r="CN251" s="305"/>
      <c r="CO251" s="305"/>
      <c r="CP251" s="305"/>
      <c r="CQ251" s="305"/>
      <c r="CR251" s="305"/>
      <c r="CS251" s="305"/>
      <c r="CT251" s="305"/>
      <c r="CU251" s="305"/>
      <c r="CV251" s="305"/>
      <c r="CW251" s="305"/>
      <c r="CX251" s="305"/>
      <c r="CY251" s="305"/>
      <c r="CZ251" s="305"/>
      <c r="DA251" s="305"/>
    </row>
    <row r="252" spans="1:105" s="2" customFormat="1" ht="12.75">
      <c r="A252" s="305"/>
      <c r="B252" s="305"/>
      <c r="C252" s="305"/>
      <c r="D252" s="305"/>
      <c r="E252" s="305"/>
      <c r="F252" s="454"/>
      <c r="G252" s="454"/>
      <c r="H252" s="455"/>
      <c r="I252" s="456"/>
      <c r="J252" s="306"/>
      <c r="K252" s="306"/>
      <c r="L252" s="454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  <c r="AJ252" s="305"/>
      <c r="AK252" s="305"/>
      <c r="AL252" s="305"/>
      <c r="AM252" s="305"/>
      <c r="AN252" s="305"/>
      <c r="AO252" s="305"/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/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5"/>
      <c r="BW252" s="305"/>
      <c r="BX252" s="305"/>
      <c r="BY252" s="305"/>
      <c r="BZ252" s="305"/>
      <c r="CA252" s="305"/>
      <c r="CB252" s="305"/>
      <c r="CC252" s="305"/>
      <c r="CD252" s="305"/>
      <c r="CE252" s="305"/>
      <c r="CF252" s="305"/>
      <c r="CG252" s="305"/>
      <c r="CH252" s="305"/>
      <c r="CI252" s="305"/>
      <c r="CJ252" s="305"/>
      <c r="CK252" s="305"/>
      <c r="CL252" s="305"/>
      <c r="CM252" s="305"/>
      <c r="CN252" s="305"/>
      <c r="CO252" s="305"/>
      <c r="CP252" s="305"/>
      <c r="CQ252" s="305"/>
      <c r="CR252" s="305"/>
      <c r="CS252" s="305"/>
      <c r="CT252" s="305"/>
      <c r="CU252" s="305"/>
      <c r="CV252" s="305"/>
      <c r="CW252" s="305"/>
      <c r="CX252" s="305"/>
      <c r="CY252" s="305"/>
      <c r="CZ252" s="305"/>
      <c r="DA252" s="305"/>
    </row>
    <row r="253" spans="1:105" s="2" customFormat="1" ht="12.75">
      <c r="A253" s="305"/>
      <c r="B253" s="305"/>
      <c r="C253" s="305"/>
      <c r="D253" s="305"/>
      <c r="E253" s="305"/>
      <c r="F253" s="454"/>
      <c r="G253" s="454"/>
      <c r="H253" s="455"/>
      <c r="I253" s="456"/>
      <c r="J253" s="306"/>
      <c r="K253" s="306"/>
      <c r="L253" s="454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  <c r="AL253" s="305"/>
      <c r="AM253" s="305"/>
      <c r="AN253" s="305"/>
      <c r="AO253" s="305"/>
      <c r="AP253" s="305"/>
      <c r="AQ253" s="305"/>
      <c r="AR253" s="305"/>
      <c r="AS253" s="305"/>
      <c r="AT253" s="305"/>
      <c r="AU253" s="305"/>
      <c r="AV253" s="305"/>
      <c r="AW253" s="305"/>
      <c r="AX253" s="305"/>
      <c r="AY253" s="305"/>
      <c r="AZ253" s="305"/>
      <c r="BA253" s="305"/>
      <c r="BB253" s="305"/>
      <c r="BC253" s="305"/>
      <c r="BD253" s="305"/>
      <c r="BE253" s="305"/>
      <c r="BF253" s="305"/>
      <c r="BG253" s="305"/>
      <c r="BH253" s="305"/>
      <c r="BI253" s="305"/>
      <c r="BJ253" s="305"/>
      <c r="BK253" s="305"/>
      <c r="BL253" s="305"/>
      <c r="BM253" s="305"/>
      <c r="BN253" s="305"/>
      <c r="BO253" s="305"/>
      <c r="BP253" s="305"/>
      <c r="BQ253" s="305"/>
      <c r="BR253" s="305"/>
      <c r="BS253" s="305"/>
      <c r="BT253" s="305"/>
      <c r="BU253" s="305"/>
      <c r="BV253" s="305"/>
      <c r="BW253" s="305"/>
      <c r="BX253" s="305"/>
      <c r="BY253" s="305"/>
      <c r="BZ253" s="305"/>
      <c r="CA253" s="305"/>
      <c r="CB253" s="305"/>
      <c r="CC253" s="305"/>
      <c r="CD253" s="305"/>
      <c r="CE253" s="305"/>
      <c r="CF253" s="305"/>
      <c r="CG253" s="305"/>
      <c r="CH253" s="305"/>
      <c r="CI253" s="305"/>
      <c r="CJ253" s="305"/>
      <c r="CK253" s="305"/>
      <c r="CL253" s="305"/>
      <c r="CM253" s="305"/>
      <c r="CN253" s="305"/>
      <c r="CO253" s="305"/>
      <c r="CP253" s="305"/>
      <c r="CQ253" s="305"/>
      <c r="CR253" s="305"/>
      <c r="CS253" s="305"/>
      <c r="CT253" s="305"/>
      <c r="CU253" s="305"/>
      <c r="CV253" s="305"/>
      <c r="CW253" s="305"/>
      <c r="CX253" s="305"/>
      <c r="CY253" s="305"/>
      <c r="CZ253" s="305"/>
      <c r="DA253" s="305"/>
    </row>
    <row r="254" spans="1:105" s="2" customFormat="1" ht="12.75">
      <c r="A254" s="305"/>
      <c r="B254" s="305"/>
      <c r="C254" s="305"/>
      <c r="D254" s="305"/>
      <c r="E254" s="305"/>
      <c r="F254" s="454"/>
      <c r="G254" s="454"/>
      <c r="H254" s="455"/>
      <c r="I254" s="456"/>
      <c r="J254" s="306"/>
      <c r="K254" s="306"/>
      <c r="L254" s="454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L254" s="305"/>
      <c r="AM254" s="305"/>
      <c r="AN254" s="305"/>
      <c r="AO254" s="305"/>
      <c r="AP254" s="305"/>
      <c r="AQ254" s="305"/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5"/>
      <c r="BQ254" s="305"/>
      <c r="BR254" s="305"/>
      <c r="BS254" s="305"/>
      <c r="BT254" s="305"/>
      <c r="BU254" s="305"/>
      <c r="BV254" s="305"/>
      <c r="BW254" s="305"/>
      <c r="BX254" s="305"/>
      <c r="BY254" s="305"/>
      <c r="BZ254" s="305"/>
      <c r="CA254" s="305"/>
      <c r="CB254" s="305"/>
      <c r="CC254" s="305"/>
      <c r="CD254" s="305"/>
      <c r="CE254" s="305"/>
      <c r="CF254" s="305"/>
      <c r="CG254" s="305"/>
      <c r="CH254" s="305"/>
      <c r="CI254" s="305"/>
      <c r="CJ254" s="305"/>
      <c r="CK254" s="305"/>
      <c r="CL254" s="305"/>
      <c r="CM254" s="305"/>
      <c r="CN254" s="305"/>
      <c r="CO254" s="305"/>
      <c r="CP254" s="305"/>
      <c r="CQ254" s="305"/>
      <c r="CR254" s="305"/>
      <c r="CS254" s="305"/>
      <c r="CT254" s="305"/>
      <c r="CU254" s="305"/>
      <c r="CV254" s="305"/>
      <c r="CW254" s="305"/>
      <c r="CX254" s="305"/>
      <c r="CY254" s="305"/>
      <c r="CZ254" s="305"/>
      <c r="DA254" s="305"/>
    </row>
    <row r="255" spans="1:105" s="2" customFormat="1" ht="12.75">
      <c r="A255" s="305"/>
      <c r="B255" s="305"/>
      <c r="C255" s="305"/>
      <c r="D255" s="305"/>
      <c r="E255" s="305"/>
      <c r="F255" s="454"/>
      <c r="G255" s="454"/>
      <c r="H255" s="455"/>
      <c r="I255" s="456"/>
      <c r="J255" s="306"/>
      <c r="K255" s="306"/>
      <c r="L255" s="454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  <c r="AL255" s="305"/>
      <c r="AM255" s="305"/>
      <c r="AN255" s="305"/>
      <c r="AO255" s="305"/>
      <c r="AP255" s="305"/>
      <c r="AQ255" s="305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5"/>
      <c r="BQ255" s="305"/>
      <c r="BR255" s="305"/>
      <c r="BS255" s="305"/>
      <c r="BT255" s="305"/>
      <c r="BU255" s="305"/>
      <c r="BV255" s="305"/>
      <c r="BW255" s="305"/>
      <c r="BX255" s="305"/>
      <c r="BY255" s="305"/>
      <c r="BZ255" s="305"/>
      <c r="CA255" s="305"/>
      <c r="CB255" s="305"/>
      <c r="CC255" s="305"/>
      <c r="CD255" s="305"/>
      <c r="CE255" s="305"/>
      <c r="CF255" s="305"/>
      <c r="CG255" s="305"/>
      <c r="CH255" s="305"/>
      <c r="CI255" s="305"/>
      <c r="CJ255" s="305"/>
      <c r="CK255" s="305"/>
      <c r="CL255" s="305"/>
      <c r="CM255" s="305"/>
      <c r="CN255" s="305"/>
      <c r="CO255" s="305"/>
      <c r="CP255" s="305"/>
      <c r="CQ255" s="305"/>
      <c r="CR255" s="305"/>
      <c r="CS255" s="305"/>
      <c r="CT255" s="305"/>
      <c r="CU255" s="305"/>
      <c r="CV255" s="305"/>
      <c r="CW255" s="305"/>
      <c r="CX255" s="305"/>
      <c r="CY255" s="305"/>
      <c r="CZ255" s="305"/>
      <c r="DA255" s="305"/>
    </row>
    <row r="256" spans="1:105" s="2" customFormat="1" ht="12.75">
      <c r="A256" s="305"/>
      <c r="B256" s="305"/>
      <c r="C256" s="305"/>
      <c r="D256" s="305"/>
      <c r="E256" s="305"/>
      <c r="F256" s="454"/>
      <c r="G256" s="454"/>
      <c r="H256" s="455"/>
      <c r="I256" s="456"/>
      <c r="J256" s="306"/>
      <c r="K256" s="306"/>
      <c r="L256" s="454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  <c r="AJ256" s="305"/>
      <c r="AK256" s="305"/>
      <c r="AL256" s="305"/>
      <c r="AM256" s="305"/>
      <c r="AN256" s="305"/>
      <c r="AO256" s="305"/>
      <c r="AP256" s="305"/>
      <c r="AQ256" s="305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5"/>
      <c r="BQ256" s="305"/>
      <c r="BR256" s="305"/>
      <c r="BS256" s="305"/>
      <c r="BT256" s="305"/>
      <c r="BU256" s="305"/>
      <c r="BV256" s="305"/>
      <c r="BW256" s="305"/>
      <c r="BX256" s="305"/>
      <c r="BY256" s="305"/>
      <c r="BZ256" s="305"/>
      <c r="CA256" s="305"/>
      <c r="CB256" s="305"/>
      <c r="CC256" s="305"/>
      <c r="CD256" s="305"/>
      <c r="CE256" s="305"/>
      <c r="CF256" s="305"/>
      <c r="CG256" s="305"/>
      <c r="CH256" s="305"/>
      <c r="CI256" s="305"/>
      <c r="CJ256" s="305"/>
      <c r="CK256" s="305"/>
      <c r="CL256" s="305"/>
      <c r="CM256" s="305"/>
      <c r="CN256" s="305"/>
      <c r="CO256" s="305"/>
      <c r="CP256" s="305"/>
      <c r="CQ256" s="305"/>
      <c r="CR256" s="305"/>
      <c r="CS256" s="305"/>
      <c r="CT256" s="305"/>
      <c r="CU256" s="305"/>
      <c r="CV256" s="305"/>
      <c r="CW256" s="305"/>
      <c r="CX256" s="305"/>
      <c r="CY256" s="305"/>
      <c r="CZ256" s="305"/>
      <c r="DA256" s="305"/>
    </row>
    <row r="257" spans="1:105" s="2" customFormat="1" ht="12.75">
      <c r="A257" s="305"/>
      <c r="B257" s="305"/>
      <c r="C257" s="305"/>
      <c r="D257" s="305"/>
      <c r="E257" s="305"/>
      <c r="F257" s="454"/>
      <c r="G257" s="454"/>
      <c r="H257" s="455"/>
      <c r="I257" s="456"/>
      <c r="J257" s="306"/>
      <c r="K257" s="306"/>
      <c r="L257" s="454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  <c r="AL257" s="305"/>
      <c r="AM257" s="305"/>
      <c r="AN257" s="305"/>
      <c r="AO257" s="305"/>
      <c r="AP257" s="305"/>
      <c r="AQ257" s="305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5"/>
      <c r="BQ257" s="305"/>
      <c r="BR257" s="305"/>
      <c r="BS257" s="305"/>
      <c r="BT257" s="305"/>
      <c r="BU257" s="305"/>
      <c r="BV257" s="305"/>
      <c r="BW257" s="305"/>
      <c r="BX257" s="305"/>
      <c r="BY257" s="305"/>
      <c r="BZ257" s="305"/>
      <c r="CA257" s="305"/>
      <c r="CB257" s="305"/>
      <c r="CC257" s="305"/>
      <c r="CD257" s="305"/>
      <c r="CE257" s="305"/>
      <c r="CF257" s="305"/>
      <c r="CG257" s="305"/>
      <c r="CH257" s="305"/>
      <c r="CI257" s="305"/>
      <c r="CJ257" s="305"/>
      <c r="CK257" s="305"/>
      <c r="CL257" s="305"/>
      <c r="CM257" s="305"/>
      <c r="CN257" s="305"/>
      <c r="CO257" s="305"/>
      <c r="CP257" s="305"/>
      <c r="CQ257" s="305"/>
      <c r="CR257" s="305"/>
      <c r="CS257" s="305"/>
      <c r="CT257" s="305"/>
      <c r="CU257" s="305"/>
      <c r="CV257" s="305"/>
      <c r="CW257" s="305"/>
      <c r="CX257" s="305"/>
      <c r="CY257" s="305"/>
      <c r="CZ257" s="305"/>
      <c r="DA257" s="305"/>
    </row>
    <row r="258" spans="1:105" s="2" customFormat="1" ht="12.75">
      <c r="A258" s="305"/>
      <c r="B258" s="305"/>
      <c r="C258" s="305"/>
      <c r="D258" s="305"/>
      <c r="E258" s="305"/>
      <c r="F258" s="454"/>
      <c r="G258" s="454"/>
      <c r="H258" s="455"/>
      <c r="I258" s="456"/>
      <c r="J258" s="306"/>
      <c r="K258" s="306"/>
      <c r="L258" s="454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5"/>
      <c r="AO258" s="305"/>
      <c r="AP258" s="305"/>
      <c r="AQ258" s="305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5"/>
      <c r="BQ258" s="305"/>
      <c r="BR258" s="305"/>
      <c r="BS258" s="305"/>
      <c r="BT258" s="305"/>
      <c r="BU258" s="305"/>
      <c r="BV258" s="305"/>
      <c r="BW258" s="305"/>
      <c r="BX258" s="305"/>
      <c r="BY258" s="305"/>
      <c r="BZ258" s="305"/>
      <c r="CA258" s="305"/>
      <c r="CB258" s="305"/>
      <c r="CC258" s="305"/>
      <c r="CD258" s="305"/>
      <c r="CE258" s="305"/>
      <c r="CF258" s="305"/>
      <c r="CG258" s="305"/>
      <c r="CH258" s="305"/>
      <c r="CI258" s="305"/>
      <c r="CJ258" s="305"/>
      <c r="CK258" s="305"/>
      <c r="CL258" s="305"/>
      <c r="CM258" s="305"/>
      <c r="CN258" s="305"/>
      <c r="CO258" s="305"/>
      <c r="CP258" s="305"/>
      <c r="CQ258" s="305"/>
      <c r="CR258" s="305"/>
      <c r="CS258" s="305"/>
      <c r="CT258" s="305"/>
      <c r="CU258" s="305"/>
      <c r="CV258" s="305"/>
      <c r="CW258" s="305"/>
      <c r="CX258" s="305"/>
      <c r="CY258" s="305"/>
      <c r="CZ258" s="305"/>
      <c r="DA258" s="305"/>
    </row>
    <row r="259" spans="1:105" s="2" customFormat="1" ht="12.75">
      <c r="A259" s="305"/>
      <c r="B259" s="305"/>
      <c r="C259" s="305"/>
      <c r="D259" s="305"/>
      <c r="E259" s="305"/>
      <c r="F259" s="454"/>
      <c r="G259" s="454"/>
      <c r="H259" s="455"/>
      <c r="I259" s="456"/>
      <c r="J259" s="306"/>
      <c r="K259" s="306"/>
      <c r="L259" s="454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  <c r="AL259" s="305"/>
      <c r="AM259" s="305"/>
      <c r="AN259" s="305"/>
      <c r="AO259" s="305"/>
      <c r="AP259" s="305"/>
      <c r="AQ259" s="305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5"/>
      <c r="BQ259" s="305"/>
      <c r="BR259" s="305"/>
      <c r="BS259" s="305"/>
      <c r="BT259" s="305"/>
      <c r="BU259" s="305"/>
      <c r="BV259" s="305"/>
      <c r="BW259" s="305"/>
      <c r="BX259" s="305"/>
      <c r="BY259" s="305"/>
      <c r="BZ259" s="305"/>
      <c r="CA259" s="305"/>
      <c r="CB259" s="305"/>
      <c r="CC259" s="305"/>
      <c r="CD259" s="305"/>
      <c r="CE259" s="305"/>
      <c r="CF259" s="305"/>
      <c r="CG259" s="305"/>
      <c r="CH259" s="305"/>
      <c r="CI259" s="305"/>
      <c r="CJ259" s="305"/>
      <c r="CK259" s="305"/>
      <c r="CL259" s="305"/>
      <c r="CM259" s="305"/>
      <c r="CN259" s="305"/>
      <c r="CO259" s="305"/>
      <c r="CP259" s="305"/>
      <c r="CQ259" s="305"/>
      <c r="CR259" s="305"/>
      <c r="CS259" s="305"/>
      <c r="CT259" s="305"/>
      <c r="CU259" s="305"/>
      <c r="CV259" s="305"/>
      <c r="CW259" s="305"/>
      <c r="CX259" s="305"/>
      <c r="CY259" s="305"/>
      <c r="CZ259" s="305"/>
      <c r="DA259" s="305"/>
    </row>
    <row r="260" spans="1:105" s="2" customFormat="1" ht="12.75">
      <c r="A260" s="305"/>
      <c r="B260" s="305"/>
      <c r="C260" s="305"/>
      <c r="D260" s="305"/>
      <c r="E260" s="305"/>
      <c r="F260" s="454"/>
      <c r="G260" s="454"/>
      <c r="H260" s="455"/>
      <c r="I260" s="456"/>
      <c r="J260" s="306"/>
      <c r="K260" s="306"/>
      <c r="L260" s="454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  <c r="AL260" s="305"/>
      <c r="AM260" s="305"/>
      <c r="AN260" s="305"/>
      <c r="AO260" s="305"/>
      <c r="AP260" s="305"/>
      <c r="AQ260" s="305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5"/>
      <c r="BQ260" s="305"/>
      <c r="BR260" s="305"/>
      <c r="BS260" s="305"/>
      <c r="BT260" s="305"/>
      <c r="BU260" s="305"/>
      <c r="BV260" s="305"/>
      <c r="BW260" s="305"/>
      <c r="BX260" s="305"/>
      <c r="BY260" s="305"/>
      <c r="BZ260" s="305"/>
      <c r="CA260" s="305"/>
      <c r="CB260" s="305"/>
      <c r="CC260" s="305"/>
      <c r="CD260" s="305"/>
      <c r="CE260" s="305"/>
      <c r="CF260" s="305"/>
      <c r="CG260" s="305"/>
      <c r="CH260" s="305"/>
      <c r="CI260" s="305"/>
      <c r="CJ260" s="305"/>
      <c r="CK260" s="305"/>
      <c r="CL260" s="305"/>
      <c r="CM260" s="305"/>
      <c r="CN260" s="305"/>
      <c r="CO260" s="305"/>
      <c r="CP260" s="305"/>
      <c r="CQ260" s="305"/>
      <c r="CR260" s="305"/>
      <c r="CS260" s="305"/>
      <c r="CT260" s="305"/>
      <c r="CU260" s="305"/>
      <c r="CV260" s="305"/>
      <c r="CW260" s="305"/>
      <c r="CX260" s="305"/>
      <c r="CY260" s="305"/>
      <c r="CZ260" s="305"/>
      <c r="DA260" s="305"/>
    </row>
    <row r="261" spans="1:105" s="2" customFormat="1" ht="12.75">
      <c r="A261" s="305"/>
      <c r="B261" s="305"/>
      <c r="C261" s="305"/>
      <c r="D261" s="305"/>
      <c r="E261" s="305"/>
      <c r="F261" s="454"/>
      <c r="G261" s="454"/>
      <c r="H261" s="455"/>
      <c r="I261" s="456"/>
      <c r="J261" s="306"/>
      <c r="K261" s="306"/>
      <c r="L261" s="454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5"/>
      <c r="AO261" s="305"/>
      <c r="AP261" s="305"/>
      <c r="AQ261" s="305"/>
      <c r="AR261" s="305"/>
      <c r="AS261" s="305"/>
      <c r="AT261" s="305"/>
      <c r="AU261" s="305"/>
      <c r="AV261" s="305"/>
      <c r="AW261" s="305"/>
      <c r="AX261" s="305"/>
      <c r="AY261" s="305"/>
      <c r="AZ261" s="305"/>
      <c r="BA261" s="305"/>
      <c r="BB261" s="305"/>
      <c r="BC261" s="305"/>
      <c r="BD261" s="305"/>
      <c r="BE261" s="305"/>
      <c r="BF261" s="305"/>
      <c r="BG261" s="305"/>
      <c r="BH261" s="305"/>
      <c r="BI261" s="305"/>
      <c r="BJ261" s="305"/>
      <c r="BK261" s="305"/>
      <c r="BL261" s="305"/>
      <c r="BM261" s="305"/>
      <c r="BN261" s="305"/>
      <c r="BO261" s="305"/>
      <c r="BP261" s="305"/>
      <c r="BQ261" s="305"/>
      <c r="BR261" s="305"/>
      <c r="BS261" s="305"/>
      <c r="BT261" s="305"/>
      <c r="BU261" s="305"/>
      <c r="BV261" s="305"/>
      <c r="BW261" s="305"/>
      <c r="BX261" s="305"/>
      <c r="BY261" s="305"/>
      <c r="BZ261" s="305"/>
      <c r="CA261" s="305"/>
      <c r="CB261" s="305"/>
      <c r="CC261" s="305"/>
      <c r="CD261" s="305"/>
      <c r="CE261" s="305"/>
      <c r="CF261" s="305"/>
      <c r="CG261" s="305"/>
      <c r="CH261" s="305"/>
      <c r="CI261" s="305"/>
      <c r="CJ261" s="305"/>
      <c r="CK261" s="305"/>
      <c r="CL261" s="305"/>
      <c r="CM261" s="305"/>
      <c r="CN261" s="305"/>
      <c r="CO261" s="305"/>
      <c r="CP261" s="305"/>
      <c r="CQ261" s="305"/>
      <c r="CR261" s="305"/>
      <c r="CS261" s="305"/>
      <c r="CT261" s="305"/>
      <c r="CU261" s="305"/>
      <c r="CV261" s="305"/>
      <c r="CW261" s="305"/>
      <c r="CX261" s="305"/>
      <c r="CY261" s="305"/>
      <c r="CZ261" s="305"/>
      <c r="DA261" s="305"/>
    </row>
    <row r="262" spans="1:105" s="2" customFormat="1" ht="12.75">
      <c r="A262" s="305"/>
      <c r="B262" s="305"/>
      <c r="C262" s="305"/>
      <c r="D262" s="305"/>
      <c r="E262" s="305"/>
      <c r="F262" s="454"/>
      <c r="G262" s="454"/>
      <c r="H262" s="455"/>
      <c r="I262" s="456"/>
      <c r="J262" s="306"/>
      <c r="K262" s="306"/>
      <c r="L262" s="454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  <c r="AL262" s="305"/>
      <c r="AM262" s="305"/>
      <c r="AN262" s="305"/>
      <c r="AO262" s="305"/>
      <c r="AP262" s="305"/>
      <c r="AQ262" s="305"/>
      <c r="AR262" s="305"/>
      <c r="AS262" s="305"/>
      <c r="AT262" s="305"/>
      <c r="AU262" s="305"/>
      <c r="AV262" s="305"/>
      <c r="AW262" s="305"/>
      <c r="AX262" s="305"/>
      <c r="AY262" s="305"/>
      <c r="AZ262" s="305"/>
      <c r="BA262" s="305"/>
      <c r="BB262" s="305"/>
      <c r="BC262" s="305"/>
      <c r="BD262" s="305"/>
      <c r="BE262" s="305"/>
      <c r="BF262" s="305"/>
      <c r="BG262" s="305"/>
      <c r="BH262" s="305"/>
      <c r="BI262" s="305"/>
      <c r="BJ262" s="305"/>
      <c r="BK262" s="305"/>
      <c r="BL262" s="305"/>
      <c r="BM262" s="305"/>
      <c r="BN262" s="305"/>
      <c r="BO262" s="305"/>
      <c r="BP262" s="305"/>
      <c r="BQ262" s="305"/>
      <c r="BR262" s="305"/>
      <c r="BS262" s="305"/>
      <c r="BT262" s="305"/>
      <c r="BU262" s="305"/>
      <c r="BV262" s="305"/>
      <c r="BW262" s="305"/>
      <c r="BX262" s="305"/>
      <c r="BY262" s="305"/>
      <c r="BZ262" s="305"/>
      <c r="CA262" s="305"/>
      <c r="CB262" s="305"/>
      <c r="CC262" s="305"/>
      <c r="CD262" s="305"/>
      <c r="CE262" s="305"/>
      <c r="CF262" s="305"/>
      <c r="CG262" s="305"/>
      <c r="CH262" s="305"/>
      <c r="CI262" s="305"/>
      <c r="CJ262" s="305"/>
      <c r="CK262" s="305"/>
      <c r="CL262" s="305"/>
      <c r="CM262" s="305"/>
      <c r="CN262" s="305"/>
      <c r="CO262" s="305"/>
      <c r="CP262" s="305"/>
      <c r="CQ262" s="305"/>
      <c r="CR262" s="305"/>
      <c r="CS262" s="305"/>
      <c r="CT262" s="305"/>
      <c r="CU262" s="305"/>
      <c r="CV262" s="305"/>
      <c r="CW262" s="305"/>
      <c r="CX262" s="305"/>
      <c r="CY262" s="305"/>
      <c r="CZ262" s="305"/>
      <c r="DA262" s="305"/>
    </row>
    <row r="263" spans="1:105" s="2" customFormat="1" ht="12.75">
      <c r="A263" s="305"/>
      <c r="B263" s="305"/>
      <c r="C263" s="305"/>
      <c r="D263" s="305"/>
      <c r="E263" s="305"/>
      <c r="F263" s="454"/>
      <c r="G263" s="454"/>
      <c r="H263" s="455"/>
      <c r="I263" s="456"/>
      <c r="J263" s="306"/>
      <c r="K263" s="306"/>
      <c r="L263" s="454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  <c r="AJ263" s="305"/>
      <c r="AK263" s="305"/>
      <c r="AL263" s="305"/>
      <c r="AM263" s="305"/>
      <c r="AN263" s="305"/>
      <c r="AO263" s="305"/>
      <c r="AP263" s="305"/>
      <c r="AQ263" s="305"/>
      <c r="AR263" s="305"/>
      <c r="AS263" s="305"/>
      <c r="AT263" s="305"/>
      <c r="AU263" s="305"/>
      <c r="AV263" s="305"/>
      <c r="AW263" s="305"/>
      <c r="AX263" s="305"/>
      <c r="AY263" s="305"/>
      <c r="AZ263" s="305"/>
      <c r="BA263" s="305"/>
      <c r="BB263" s="305"/>
      <c r="BC263" s="305"/>
      <c r="BD263" s="305"/>
      <c r="BE263" s="305"/>
      <c r="BF263" s="305"/>
      <c r="BG263" s="305"/>
      <c r="BH263" s="305"/>
      <c r="BI263" s="305"/>
      <c r="BJ263" s="305"/>
      <c r="BK263" s="305"/>
      <c r="BL263" s="305"/>
      <c r="BM263" s="305"/>
      <c r="BN263" s="305"/>
      <c r="BO263" s="305"/>
      <c r="BP263" s="305"/>
      <c r="BQ263" s="305"/>
      <c r="BR263" s="305"/>
      <c r="BS263" s="305"/>
      <c r="BT263" s="305"/>
      <c r="BU263" s="305"/>
      <c r="BV263" s="305"/>
      <c r="BW263" s="305"/>
      <c r="BX263" s="305"/>
      <c r="BY263" s="305"/>
      <c r="BZ263" s="305"/>
      <c r="CA263" s="305"/>
      <c r="CB263" s="305"/>
      <c r="CC263" s="305"/>
      <c r="CD263" s="305"/>
      <c r="CE263" s="305"/>
      <c r="CF263" s="305"/>
      <c r="CG263" s="305"/>
      <c r="CH263" s="305"/>
      <c r="CI263" s="305"/>
      <c r="CJ263" s="305"/>
      <c r="CK263" s="305"/>
      <c r="CL263" s="305"/>
      <c r="CM263" s="305"/>
      <c r="CN263" s="305"/>
      <c r="CO263" s="305"/>
      <c r="CP263" s="305"/>
      <c r="CQ263" s="305"/>
      <c r="CR263" s="305"/>
      <c r="CS263" s="305"/>
      <c r="CT263" s="305"/>
      <c r="CU263" s="305"/>
      <c r="CV263" s="305"/>
      <c r="CW263" s="305"/>
      <c r="CX263" s="305"/>
      <c r="CY263" s="305"/>
      <c r="CZ263" s="305"/>
      <c r="DA263" s="305"/>
    </row>
    <row r="264" spans="1:105" s="2" customFormat="1" ht="12.75">
      <c r="A264" s="305"/>
      <c r="B264" s="305"/>
      <c r="C264" s="305"/>
      <c r="D264" s="305"/>
      <c r="E264" s="305"/>
      <c r="F264" s="454"/>
      <c r="G264" s="454"/>
      <c r="H264" s="455"/>
      <c r="I264" s="456"/>
      <c r="J264" s="306"/>
      <c r="K264" s="306"/>
      <c r="L264" s="454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  <c r="AJ264" s="305"/>
      <c r="AK264" s="305"/>
      <c r="AL264" s="305"/>
      <c r="AM264" s="305"/>
      <c r="AN264" s="305"/>
      <c r="AO264" s="305"/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305"/>
      <c r="AZ264" s="305"/>
      <c r="BA264" s="305"/>
      <c r="BB264" s="305"/>
      <c r="BC264" s="305"/>
      <c r="BD264" s="305"/>
      <c r="BE264" s="305"/>
      <c r="BF264" s="305"/>
      <c r="BG264" s="305"/>
      <c r="BH264" s="305"/>
      <c r="BI264" s="305"/>
      <c r="BJ264" s="305"/>
      <c r="BK264" s="305"/>
      <c r="BL264" s="305"/>
      <c r="BM264" s="305"/>
      <c r="BN264" s="305"/>
      <c r="BO264" s="305"/>
      <c r="BP264" s="305"/>
      <c r="BQ264" s="305"/>
      <c r="BR264" s="305"/>
      <c r="BS264" s="305"/>
      <c r="BT264" s="305"/>
      <c r="BU264" s="305"/>
      <c r="BV264" s="305"/>
      <c r="BW264" s="305"/>
      <c r="BX264" s="305"/>
      <c r="BY264" s="305"/>
      <c r="BZ264" s="305"/>
      <c r="CA264" s="305"/>
      <c r="CB264" s="305"/>
      <c r="CC264" s="305"/>
      <c r="CD264" s="305"/>
      <c r="CE264" s="305"/>
      <c r="CF264" s="305"/>
      <c r="CG264" s="305"/>
      <c r="CH264" s="305"/>
      <c r="CI264" s="305"/>
      <c r="CJ264" s="305"/>
      <c r="CK264" s="305"/>
      <c r="CL264" s="305"/>
      <c r="CM264" s="305"/>
      <c r="CN264" s="305"/>
      <c r="CO264" s="305"/>
      <c r="CP264" s="305"/>
      <c r="CQ264" s="305"/>
      <c r="CR264" s="305"/>
      <c r="CS264" s="305"/>
      <c r="CT264" s="305"/>
      <c r="CU264" s="305"/>
      <c r="CV264" s="305"/>
      <c r="CW264" s="305"/>
      <c r="CX264" s="305"/>
      <c r="CY264" s="305"/>
      <c r="CZ264" s="305"/>
      <c r="DA264" s="305"/>
    </row>
    <row r="265" spans="1:105" s="2" customFormat="1" ht="12.75">
      <c r="A265" s="305"/>
      <c r="B265" s="305"/>
      <c r="C265" s="305"/>
      <c r="D265" s="305"/>
      <c r="E265" s="305"/>
      <c r="F265" s="454"/>
      <c r="G265" s="454"/>
      <c r="H265" s="455"/>
      <c r="I265" s="456"/>
      <c r="J265" s="306"/>
      <c r="K265" s="306"/>
      <c r="L265" s="454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5"/>
      <c r="BQ265" s="305"/>
      <c r="BR265" s="305"/>
      <c r="BS265" s="305"/>
      <c r="BT265" s="305"/>
      <c r="BU265" s="305"/>
      <c r="BV265" s="305"/>
      <c r="BW265" s="305"/>
      <c r="BX265" s="305"/>
      <c r="BY265" s="305"/>
      <c r="BZ265" s="305"/>
      <c r="CA265" s="305"/>
      <c r="CB265" s="305"/>
      <c r="CC265" s="305"/>
      <c r="CD265" s="305"/>
      <c r="CE265" s="305"/>
      <c r="CF265" s="305"/>
      <c r="CG265" s="305"/>
      <c r="CH265" s="305"/>
      <c r="CI265" s="305"/>
      <c r="CJ265" s="305"/>
      <c r="CK265" s="305"/>
      <c r="CL265" s="305"/>
      <c r="CM265" s="305"/>
      <c r="CN265" s="305"/>
      <c r="CO265" s="305"/>
      <c r="CP265" s="305"/>
      <c r="CQ265" s="305"/>
      <c r="CR265" s="305"/>
      <c r="CS265" s="305"/>
      <c r="CT265" s="305"/>
      <c r="CU265" s="305"/>
      <c r="CV265" s="305"/>
      <c r="CW265" s="305"/>
      <c r="CX265" s="305"/>
      <c r="CY265" s="305"/>
      <c r="CZ265" s="305"/>
      <c r="DA265" s="305"/>
    </row>
    <row r="266" spans="1:105" s="2" customFormat="1" ht="12.75">
      <c r="A266" s="305"/>
      <c r="B266" s="305"/>
      <c r="C266" s="305"/>
      <c r="D266" s="305"/>
      <c r="E266" s="305"/>
      <c r="F266" s="454"/>
      <c r="G266" s="454"/>
      <c r="H266" s="455"/>
      <c r="I266" s="456"/>
      <c r="J266" s="306"/>
      <c r="K266" s="306"/>
      <c r="L266" s="454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5"/>
      <c r="BQ266" s="305"/>
      <c r="BR266" s="305"/>
      <c r="BS266" s="305"/>
      <c r="BT266" s="305"/>
      <c r="BU266" s="305"/>
      <c r="BV266" s="305"/>
      <c r="BW266" s="305"/>
      <c r="BX266" s="305"/>
      <c r="BY266" s="305"/>
      <c r="BZ266" s="305"/>
      <c r="CA266" s="305"/>
      <c r="CB266" s="305"/>
      <c r="CC266" s="305"/>
      <c r="CD266" s="305"/>
      <c r="CE266" s="305"/>
      <c r="CF266" s="305"/>
      <c r="CG266" s="305"/>
      <c r="CH266" s="305"/>
      <c r="CI266" s="305"/>
      <c r="CJ266" s="305"/>
      <c r="CK266" s="305"/>
      <c r="CL266" s="305"/>
      <c r="CM266" s="305"/>
      <c r="CN266" s="305"/>
      <c r="CO266" s="305"/>
      <c r="CP266" s="305"/>
      <c r="CQ266" s="305"/>
      <c r="CR266" s="305"/>
      <c r="CS266" s="305"/>
      <c r="CT266" s="305"/>
      <c r="CU266" s="305"/>
      <c r="CV266" s="305"/>
      <c r="CW266" s="305"/>
      <c r="CX266" s="305"/>
      <c r="CY266" s="305"/>
      <c r="CZ266" s="305"/>
      <c r="DA266" s="305"/>
    </row>
    <row r="267" spans="1:105" s="2" customFormat="1" ht="12.75">
      <c r="A267" s="305"/>
      <c r="B267" s="305"/>
      <c r="C267" s="305"/>
      <c r="D267" s="305"/>
      <c r="E267" s="305"/>
      <c r="F267" s="454"/>
      <c r="G267" s="454"/>
      <c r="H267" s="455"/>
      <c r="I267" s="456"/>
      <c r="J267" s="306"/>
      <c r="K267" s="306"/>
      <c r="L267" s="454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5"/>
      <c r="BQ267" s="305"/>
      <c r="BR267" s="305"/>
      <c r="BS267" s="305"/>
      <c r="BT267" s="305"/>
      <c r="BU267" s="305"/>
      <c r="BV267" s="305"/>
      <c r="BW267" s="305"/>
      <c r="BX267" s="305"/>
      <c r="BY267" s="305"/>
      <c r="BZ267" s="305"/>
      <c r="CA267" s="305"/>
      <c r="CB267" s="305"/>
      <c r="CC267" s="305"/>
      <c r="CD267" s="305"/>
      <c r="CE267" s="305"/>
      <c r="CF267" s="305"/>
      <c r="CG267" s="305"/>
      <c r="CH267" s="305"/>
      <c r="CI267" s="305"/>
      <c r="CJ267" s="305"/>
      <c r="CK267" s="305"/>
      <c r="CL267" s="305"/>
      <c r="CM267" s="305"/>
      <c r="CN267" s="305"/>
      <c r="CO267" s="305"/>
      <c r="CP267" s="305"/>
      <c r="CQ267" s="305"/>
      <c r="CR267" s="305"/>
      <c r="CS267" s="305"/>
      <c r="CT267" s="305"/>
      <c r="CU267" s="305"/>
      <c r="CV267" s="305"/>
      <c r="CW267" s="305"/>
      <c r="CX267" s="305"/>
      <c r="CY267" s="305"/>
      <c r="CZ267" s="305"/>
      <c r="DA267" s="305"/>
    </row>
    <row r="268" spans="1:105" s="2" customFormat="1" ht="12.75">
      <c r="A268" s="305"/>
      <c r="B268" s="305"/>
      <c r="C268" s="305"/>
      <c r="D268" s="305"/>
      <c r="E268" s="305"/>
      <c r="F268" s="454"/>
      <c r="G268" s="454"/>
      <c r="H268" s="455"/>
      <c r="I268" s="456"/>
      <c r="J268" s="306"/>
      <c r="K268" s="306"/>
      <c r="L268" s="454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5"/>
      <c r="BQ268" s="305"/>
      <c r="BR268" s="305"/>
      <c r="BS268" s="305"/>
      <c r="BT268" s="305"/>
      <c r="BU268" s="305"/>
      <c r="BV268" s="305"/>
      <c r="BW268" s="305"/>
      <c r="BX268" s="305"/>
      <c r="BY268" s="305"/>
      <c r="BZ268" s="305"/>
      <c r="CA268" s="305"/>
      <c r="CB268" s="305"/>
      <c r="CC268" s="305"/>
      <c r="CD268" s="305"/>
      <c r="CE268" s="305"/>
      <c r="CF268" s="305"/>
      <c r="CG268" s="305"/>
      <c r="CH268" s="305"/>
      <c r="CI268" s="305"/>
      <c r="CJ268" s="305"/>
      <c r="CK268" s="305"/>
      <c r="CL268" s="305"/>
      <c r="CM268" s="305"/>
      <c r="CN268" s="305"/>
      <c r="CO268" s="305"/>
      <c r="CP268" s="305"/>
      <c r="CQ268" s="305"/>
      <c r="CR268" s="305"/>
      <c r="CS268" s="305"/>
      <c r="CT268" s="305"/>
      <c r="CU268" s="305"/>
      <c r="CV268" s="305"/>
      <c r="CW268" s="305"/>
      <c r="CX268" s="305"/>
      <c r="CY268" s="305"/>
      <c r="CZ268" s="305"/>
      <c r="DA268" s="305"/>
    </row>
    <row r="269" spans="1:105" s="2" customFormat="1" ht="12.75">
      <c r="A269" s="305"/>
      <c r="B269" s="305"/>
      <c r="C269" s="305"/>
      <c r="D269" s="305"/>
      <c r="E269" s="305"/>
      <c r="F269" s="454"/>
      <c r="G269" s="454"/>
      <c r="H269" s="455"/>
      <c r="I269" s="456"/>
      <c r="J269" s="306"/>
      <c r="K269" s="306"/>
      <c r="L269" s="454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  <c r="AL269" s="305"/>
      <c r="AM269" s="305"/>
      <c r="AN269" s="305"/>
      <c r="AO269" s="305"/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305"/>
      <c r="BK269" s="305"/>
      <c r="BL269" s="305"/>
      <c r="BM269" s="305"/>
      <c r="BN269" s="305"/>
      <c r="BO269" s="305"/>
      <c r="BP269" s="305"/>
      <c r="BQ269" s="305"/>
      <c r="BR269" s="305"/>
      <c r="BS269" s="305"/>
      <c r="BT269" s="305"/>
      <c r="BU269" s="305"/>
      <c r="BV269" s="305"/>
      <c r="BW269" s="305"/>
      <c r="BX269" s="305"/>
      <c r="BY269" s="305"/>
      <c r="BZ269" s="305"/>
      <c r="CA269" s="305"/>
      <c r="CB269" s="305"/>
      <c r="CC269" s="305"/>
      <c r="CD269" s="305"/>
      <c r="CE269" s="305"/>
      <c r="CF269" s="305"/>
      <c r="CG269" s="305"/>
      <c r="CH269" s="305"/>
      <c r="CI269" s="305"/>
      <c r="CJ269" s="305"/>
      <c r="CK269" s="305"/>
      <c r="CL269" s="305"/>
      <c r="CM269" s="305"/>
      <c r="CN269" s="305"/>
      <c r="CO269" s="305"/>
      <c r="CP269" s="305"/>
      <c r="CQ269" s="305"/>
      <c r="CR269" s="305"/>
      <c r="CS269" s="305"/>
      <c r="CT269" s="305"/>
      <c r="CU269" s="305"/>
      <c r="CV269" s="305"/>
      <c r="CW269" s="305"/>
      <c r="CX269" s="305"/>
      <c r="CY269" s="305"/>
      <c r="CZ269" s="305"/>
      <c r="DA269" s="305"/>
    </row>
    <row r="270" spans="1:105" s="2" customFormat="1" ht="12.75">
      <c r="A270" s="305"/>
      <c r="B270" s="305"/>
      <c r="C270" s="305"/>
      <c r="D270" s="305"/>
      <c r="E270" s="305"/>
      <c r="F270" s="454"/>
      <c r="G270" s="454"/>
      <c r="H270" s="455"/>
      <c r="I270" s="456"/>
      <c r="J270" s="306"/>
      <c r="K270" s="306"/>
      <c r="L270" s="454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  <c r="AZ270" s="305"/>
      <c r="BA270" s="305"/>
      <c r="BB270" s="305"/>
      <c r="BC270" s="305"/>
      <c r="BD270" s="305"/>
      <c r="BE270" s="305"/>
      <c r="BF270" s="305"/>
      <c r="BG270" s="305"/>
      <c r="BH270" s="305"/>
      <c r="BI270" s="305"/>
      <c r="BJ270" s="305"/>
      <c r="BK270" s="305"/>
      <c r="BL270" s="305"/>
      <c r="BM270" s="305"/>
      <c r="BN270" s="305"/>
      <c r="BO270" s="305"/>
      <c r="BP270" s="305"/>
      <c r="BQ270" s="305"/>
      <c r="BR270" s="305"/>
      <c r="BS270" s="305"/>
      <c r="BT270" s="305"/>
      <c r="BU270" s="305"/>
      <c r="BV270" s="305"/>
      <c r="BW270" s="305"/>
      <c r="BX270" s="305"/>
      <c r="BY270" s="305"/>
      <c r="BZ270" s="305"/>
      <c r="CA270" s="305"/>
      <c r="CB270" s="305"/>
      <c r="CC270" s="305"/>
      <c r="CD270" s="305"/>
      <c r="CE270" s="305"/>
      <c r="CF270" s="305"/>
      <c r="CG270" s="305"/>
      <c r="CH270" s="305"/>
      <c r="CI270" s="305"/>
      <c r="CJ270" s="305"/>
      <c r="CK270" s="305"/>
      <c r="CL270" s="305"/>
      <c r="CM270" s="305"/>
      <c r="CN270" s="305"/>
      <c r="CO270" s="305"/>
      <c r="CP270" s="305"/>
      <c r="CQ270" s="305"/>
      <c r="CR270" s="305"/>
      <c r="CS270" s="305"/>
      <c r="CT270" s="305"/>
      <c r="CU270" s="305"/>
      <c r="CV270" s="305"/>
      <c r="CW270" s="305"/>
      <c r="CX270" s="305"/>
      <c r="CY270" s="305"/>
      <c r="CZ270" s="305"/>
      <c r="DA270" s="305"/>
    </row>
    <row r="271" spans="1:105" s="2" customFormat="1" ht="12.75">
      <c r="A271" s="305"/>
      <c r="B271" s="305"/>
      <c r="C271" s="305"/>
      <c r="D271" s="305"/>
      <c r="E271" s="305"/>
      <c r="F271" s="454"/>
      <c r="G271" s="454"/>
      <c r="H271" s="455"/>
      <c r="I271" s="456"/>
      <c r="J271" s="306"/>
      <c r="K271" s="306"/>
      <c r="L271" s="454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305"/>
      <c r="BM271" s="305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5"/>
      <c r="BX271" s="305"/>
      <c r="BY271" s="305"/>
      <c r="BZ271" s="305"/>
      <c r="CA271" s="305"/>
      <c r="CB271" s="305"/>
      <c r="CC271" s="305"/>
      <c r="CD271" s="305"/>
      <c r="CE271" s="305"/>
      <c r="CF271" s="305"/>
      <c r="CG271" s="305"/>
      <c r="CH271" s="305"/>
      <c r="CI271" s="305"/>
      <c r="CJ271" s="305"/>
      <c r="CK271" s="305"/>
      <c r="CL271" s="305"/>
      <c r="CM271" s="305"/>
      <c r="CN271" s="305"/>
      <c r="CO271" s="305"/>
      <c r="CP271" s="305"/>
      <c r="CQ271" s="305"/>
      <c r="CR271" s="305"/>
      <c r="CS271" s="305"/>
      <c r="CT271" s="305"/>
      <c r="CU271" s="305"/>
      <c r="CV271" s="305"/>
      <c r="CW271" s="305"/>
      <c r="CX271" s="305"/>
      <c r="CY271" s="305"/>
      <c r="CZ271" s="305"/>
      <c r="DA271" s="305"/>
    </row>
    <row r="272" spans="1:105" s="2" customFormat="1" ht="12.75">
      <c r="A272" s="305"/>
      <c r="B272" s="305"/>
      <c r="C272" s="305"/>
      <c r="D272" s="305"/>
      <c r="E272" s="305"/>
      <c r="F272" s="454"/>
      <c r="G272" s="454"/>
      <c r="H272" s="455"/>
      <c r="I272" s="456"/>
      <c r="J272" s="306"/>
      <c r="K272" s="306"/>
      <c r="L272" s="454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5"/>
      <c r="AB272" s="305"/>
      <c r="AC272" s="305"/>
      <c r="AD272" s="305"/>
      <c r="AE272" s="305"/>
      <c r="AF272" s="305"/>
      <c r="AG272" s="305"/>
      <c r="AH272" s="305"/>
      <c r="AI272" s="305"/>
      <c r="AJ272" s="305"/>
      <c r="AK272" s="305"/>
      <c r="AL272" s="305"/>
      <c r="AM272" s="305"/>
      <c r="AN272" s="305"/>
      <c r="AO272" s="305"/>
      <c r="AP272" s="305"/>
      <c r="AQ272" s="305"/>
      <c r="AR272" s="305"/>
      <c r="AS272" s="305"/>
      <c r="AT272" s="305"/>
      <c r="AU272" s="305"/>
      <c r="AV272" s="305"/>
      <c r="AW272" s="305"/>
      <c r="AX272" s="305"/>
      <c r="AY272" s="305"/>
      <c r="AZ272" s="305"/>
      <c r="BA272" s="305"/>
      <c r="BB272" s="305"/>
      <c r="BC272" s="305"/>
      <c r="BD272" s="305"/>
      <c r="BE272" s="305"/>
      <c r="BF272" s="305"/>
      <c r="BG272" s="305"/>
      <c r="BH272" s="305"/>
      <c r="BI272" s="305"/>
      <c r="BJ272" s="305"/>
      <c r="BK272" s="305"/>
      <c r="BL272" s="305"/>
      <c r="BM272" s="305"/>
      <c r="BN272" s="305"/>
      <c r="BO272" s="305"/>
      <c r="BP272" s="305"/>
      <c r="BQ272" s="305"/>
      <c r="BR272" s="305"/>
      <c r="BS272" s="305"/>
      <c r="BT272" s="305"/>
      <c r="BU272" s="305"/>
      <c r="BV272" s="305"/>
      <c r="BW272" s="305"/>
      <c r="BX272" s="305"/>
      <c r="BY272" s="305"/>
      <c r="BZ272" s="305"/>
      <c r="CA272" s="305"/>
      <c r="CB272" s="305"/>
      <c r="CC272" s="305"/>
      <c r="CD272" s="305"/>
      <c r="CE272" s="305"/>
      <c r="CF272" s="305"/>
      <c r="CG272" s="305"/>
      <c r="CH272" s="305"/>
      <c r="CI272" s="305"/>
      <c r="CJ272" s="305"/>
      <c r="CK272" s="305"/>
      <c r="CL272" s="305"/>
      <c r="CM272" s="305"/>
      <c r="CN272" s="305"/>
      <c r="CO272" s="305"/>
      <c r="CP272" s="305"/>
      <c r="CQ272" s="305"/>
      <c r="CR272" s="305"/>
      <c r="CS272" s="305"/>
      <c r="CT272" s="305"/>
      <c r="CU272" s="305"/>
      <c r="CV272" s="305"/>
      <c r="CW272" s="305"/>
      <c r="CX272" s="305"/>
      <c r="CY272" s="305"/>
      <c r="CZ272" s="305"/>
      <c r="DA272" s="305"/>
    </row>
    <row r="273" spans="1:105" s="2" customFormat="1" ht="12.75">
      <c r="A273" s="305"/>
      <c r="B273" s="305"/>
      <c r="C273" s="305"/>
      <c r="D273" s="305"/>
      <c r="E273" s="305"/>
      <c r="F273" s="454"/>
      <c r="G273" s="454"/>
      <c r="H273" s="455"/>
      <c r="I273" s="456"/>
      <c r="J273" s="306"/>
      <c r="K273" s="306"/>
      <c r="L273" s="454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5"/>
      <c r="AB273" s="305"/>
      <c r="AC273" s="305"/>
      <c r="AD273" s="305"/>
      <c r="AE273" s="305"/>
      <c r="AF273" s="305"/>
      <c r="AG273" s="305"/>
      <c r="AH273" s="305"/>
      <c r="AI273" s="305"/>
      <c r="AJ273" s="305"/>
      <c r="AK273" s="305"/>
      <c r="AL273" s="305"/>
      <c r="AM273" s="305"/>
      <c r="AN273" s="305"/>
      <c r="AO273" s="305"/>
      <c r="AP273" s="305"/>
      <c r="AQ273" s="305"/>
      <c r="AR273" s="305"/>
      <c r="AS273" s="305"/>
      <c r="AT273" s="305"/>
      <c r="AU273" s="305"/>
      <c r="AV273" s="305"/>
      <c r="AW273" s="305"/>
      <c r="AX273" s="305"/>
      <c r="AY273" s="305"/>
      <c r="AZ273" s="305"/>
      <c r="BA273" s="305"/>
      <c r="BB273" s="305"/>
      <c r="BC273" s="305"/>
      <c r="BD273" s="305"/>
      <c r="BE273" s="305"/>
      <c r="BF273" s="305"/>
      <c r="BG273" s="305"/>
      <c r="BH273" s="305"/>
      <c r="BI273" s="305"/>
      <c r="BJ273" s="305"/>
      <c r="BK273" s="305"/>
      <c r="BL273" s="305"/>
      <c r="BM273" s="305"/>
      <c r="BN273" s="305"/>
      <c r="BO273" s="305"/>
      <c r="BP273" s="305"/>
      <c r="BQ273" s="305"/>
      <c r="BR273" s="305"/>
      <c r="BS273" s="305"/>
      <c r="BT273" s="305"/>
      <c r="BU273" s="305"/>
      <c r="BV273" s="305"/>
      <c r="BW273" s="305"/>
      <c r="BX273" s="305"/>
      <c r="BY273" s="305"/>
      <c r="BZ273" s="305"/>
      <c r="CA273" s="305"/>
      <c r="CB273" s="305"/>
      <c r="CC273" s="305"/>
      <c r="CD273" s="305"/>
      <c r="CE273" s="305"/>
      <c r="CF273" s="305"/>
      <c r="CG273" s="305"/>
      <c r="CH273" s="305"/>
      <c r="CI273" s="305"/>
      <c r="CJ273" s="305"/>
      <c r="CK273" s="305"/>
      <c r="CL273" s="305"/>
      <c r="CM273" s="305"/>
      <c r="CN273" s="305"/>
      <c r="CO273" s="305"/>
      <c r="CP273" s="305"/>
      <c r="CQ273" s="305"/>
      <c r="CR273" s="305"/>
      <c r="CS273" s="305"/>
      <c r="CT273" s="305"/>
      <c r="CU273" s="305"/>
      <c r="CV273" s="305"/>
      <c r="CW273" s="305"/>
      <c r="CX273" s="305"/>
      <c r="CY273" s="305"/>
      <c r="CZ273" s="305"/>
      <c r="DA273" s="305"/>
    </row>
    <row r="274" spans="1:105" s="2" customFormat="1" ht="12.75">
      <c r="A274" s="305"/>
      <c r="B274" s="305"/>
      <c r="C274" s="305"/>
      <c r="D274" s="305"/>
      <c r="E274" s="305"/>
      <c r="F274" s="454"/>
      <c r="G274" s="454"/>
      <c r="H274" s="455"/>
      <c r="I274" s="456"/>
      <c r="J274" s="306"/>
      <c r="K274" s="306"/>
      <c r="L274" s="454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5"/>
      <c r="AF274" s="305"/>
      <c r="AG274" s="305"/>
      <c r="AH274" s="305"/>
      <c r="AI274" s="305"/>
      <c r="AJ274" s="305"/>
      <c r="AK274" s="305"/>
      <c r="AL274" s="305"/>
      <c r="AM274" s="305"/>
      <c r="AN274" s="305"/>
      <c r="AO274" s="305"/>
      <c r="AP274" s="305"/>
      <c r="AQ274" s="305"/>
      <c r="AR274" s="305"/>
      <c r="AS274" s="305"/>
      <c r="AT274" s="305"/>
      <c r="AU274" s="305"/>
      <c r="AV274" s="305"/>
      <c r="AW274" s="305"/>
      <c r="AX274" s="305"/>
      <c r="AY274" s="305"/>
      <c r="AZ274" s="305"/>
      <c r="BA274" s="305"/>
      <c r="BB274" s="305"/>
      <c r="BC274" s="305"/>
      <c r="BD274" s="305"/>
      <c r="BE274" s="305"/>
      <c r="BF274" s="305"/>
      <c r="BG274" s="305"/>
      <c r="BH274" s="305"/>
      <c r="BI274" s="305"/>
      <c r="BJ274" s="305"/>
      <c r="BK274" s="305"/>
      <c r="BL274" s="305"/>
      <c r="BM274" s="305"/>
      <c r="BN274" s="305"/>
      <c r="BO274" s="305"/>
      <c r="BP274" s="305"/>
      <c r="BQ274" s="305"/>
      <c r="BR274" s="305"/>
      <c r="BS274" s="305"/>
      <c r="BT274" s="305"/>
      <c r="BU274" s="305"/>
      <c r="BV274" s="305"/>
      <c r="BW274" s="305"/>
      <c r="BX274" s="305"/>
      <c r="BY274" s="305"/>
      <c r="BZ274" s="305"/>
      <c r="CA274" s="305"/>
      <c r="CB274" s="305"/>
      <c r="CC274" s="305"/>
      <c r="CD274" s="305"/>
      <c r="CE274" s="305"/>
      <c r="CF274" s="305"/>
      <c r="CG274" s="305"/>
      <c r="CH274" s="305"/>
      <c r="CI274" s="305"/>
      <c r="CJ274" s="305"/>
      <c r="CK274" s="305"/>
      <c r="CL274" s="305"/>
      <c r="CM274" s="305"/>
      <c r="CN274" s="305"/>
      <c r="CO274" s="305"/>
      <c r="CP274" s="305"/>
      <c r="CQ274" s="305"/>
      <c r="CR274" s="305"/>
      <c r="CS274" s="305"/>
      <c r="CT274" s="305"/>
      <c r="CU274" s="305"/>
      <c r="CV274" s="305"/>
      <c r="CW274" s="305"/>
      <c r="CX274" s="305"/>
      <c r="CY274" s="305"/>
      <c r="CZ274" s="305"/>
      <c r="DA274" s="305"/>
    </row>
    <row r="275" spans="1:105" s="2" customFormat="1" ht="12.75">
      <c r="A275" s="305"/>
      <c r="B275" s="305"/>
      <c r="C275" s="305"/>
      <c r="D275" s="305"/>
      <c r="E275" s="305"/>
      <c r="F275" s="454"/>
      <c r="G275" s="454"/>
      <c r="H275" s="455"/>
      <c r="I275" s="456"/>
      <c r="J275" s="306"/>
      <c r="K275" s="306"/>
      <c r="L275" s="454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  <c r="AZ275" s="305"/>
      <c r="BA275" s="305"/>
      <c r="BB275" s="305"/>
      <c r="BC275" s="305"/>
      <c r="BD275" s="305"/>
      <c r="BE275" s="305"/>
      <c r="BF275" s="305"/>
      <c r="BG275" s="305"/>
      <c r="BH275" s="305"/>
      <c r="BI275" s="305"/>
      <c r="BJ275" s="305"/>
      <c r="BK275" s="305"/>
      <c r="BL275" s="305"/>
      <c r="BM275" s="305"/>
      <c r="BN275" s="305"/>
      <c r="BO275" s="305"/>
      <c r="BP275" s="305"/>
      <c r="BQ275" s="305"/>
      <c r="BR275" s="305"/>
      <c r="BS275" s="305"/>
      <c r="BT275" s="305"/>
      <c r="BU275" s="305"/>
      <c r="BV275" s="305"/>
      <c r="BW275" s="305"/>
      <c r="BX275" s="305"/>
      <c r="BY275" s="305"/>
      <c r="BZ275" s="305"/>
      <c r="CA275" s="305"/>
      <c r="CB275" s="305"/>
      <c r="CC275" s="305"/>
      <c r="CD275" s="305"/>
      <c r="CE275" s="305"/>
      <c r="CF275" s="305"/>
      <c r="CG275" s="305"/>
      <c r="CH275" s="305"/>
      <c r="CI275" s="305"/>
      <c r="CJ275" s="305"/>
      <c r="CK275" s="305"/>
      <c r="CL275" s="305"/>
      <c r="CM275" s="305"/>
      <c r="CN275" s="305"/>
      <c r="CO275" s="305"/>
      <c r="CP275" s="305"/>
      <c r="CQ275" s="305"/>
      <c r="CR275" s="305"/>
      <c r="CS275" s="305"/>
      <c r="CT275" s="305"/>
      <c r="CU275" s="305"/>
      <c r="CV275" s="305"/>
      <c r="CW275" s="305"/>
      <c r="CX275" s="305"/>
      <c r="CY275" s="305"/>
      <c r="CZ275" s="305"/>
      <c r="DA275" s="305"/>
    </row>
    <row r="276" spans="1:105" s="2" customFormat="1" ht="12.75">
      <c r="A276" s="305"/>
      <c r="B276" s="305"/>
      <c r="C276" s="305"/>
      <c r="D276" s="305"/>
      <c r="E276" s="305"/>
      <c r="F276" s="454"/>
      <c r="G276" s="454"/>
      <c r="H276" s="455"/>
      <c r="I276" s="456"/>
      <c r="J276" s="306"/>
      <c r="K276" s="306"/>
      <c r="L276" s="454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  <c r="AZ276" s="305"/>
      <c r="BA276" s="305"/>
      <c r="BB276" s="305"/>
      <c r="BC276" s="305"/>
      <c r="BD276" s="305"/>
      <c r="BE276" s="305"/>
      <c r="BF276" s="305"/>
      <c r="BG276" s="305"/>
      <c r="BH276" s="305"/>
      <c r="BI276" s="305"/>
      <c r="BJ276" s="305"/>
      <c r="BK276" s="305"/>
      <c r="BL276" s="305"/>
      <c r="BM276" s="305"/>
      <c r="BN276" s="305"/>
      <c r="BO276" s="305"/>
      <c r="BP276" s="305"/>
      <c r="BQ276" s="305"/>
      <c r="BR276" s="305"/>
      <c r="BS276" s="305"/>
      <c r="BT276" s="305"/>
      <c r="BU276" s="305"/>
      <c r="BV276" s="305"/>
      <c r="BW276" s="305"/>
      <c r="BX276" s="305"/>
      <c r="BY276" s="305"/>
      <c r="BZ276" s="305"/>
      <c r="CA276" s="305"/>
      <c r="CB276" s="305"/>
      <c r="CC276" s="305"/>
      <c r="CD276" s="305"/>
      <c r="CE276" s="305"/>
      <c r="CF276" s="305"/>
      <c r="CG276" s="305"/>
      <c r="CH276" s="305"/>
      <c r="CI276" s="305"/>
      <c r="CJ276" s="305"/>
      <c r="CK276" s="305"/>
      <c r="CL276" s="305"/>
      <c r="CM276" s="305"/>
      <c r="CN276" s="305"/>
      <c r="CO276" s="305"/>
      <c r="CP276" s="305"/>
      <c r="CQ276" s="305"/>
      <c r="CR276" s="305"/>
      <c r="CS276" s="305"/>
      <c r="CT276" s="305"/>
      <c r="CU276" s="305"/>
      <c r="CV276" s="305"/>
      <c r="CW276" s="305"/>
      <c r="CX276" s="305"/>
      <c r="CY276" s="305"/>
      <c r="CZ276" s="305"/>
      <c r="DA276" s="305"/>
    </row>
    <row r="277" spans="1:105" s="2" customFormat="1" ht="12.75">
      <c r="A277" s="305"/>
      <c r="B277" s="305"/>
      <c r="C277" s="305"/>
      <c r="D277" s="305"/>
      <c r="E277" s="305"/>
      <c r="F277" s="454"/>
      <c r="G277" s="454"/>
      <c r="H277" s="455"/>
      <c r="I277" s="456"/>
      <c r="J277" s="306"/>
      <c r="K277" s="306"/>
      <c r="L277" s="454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5"/>
      <c r="AU277" s="305"/>
      <c r="AV277" s="305"/>
      <c r="AW277" s="305"/>
      <c r="AX277" s="305"/>
      <c r="AY277" s="305"/>
      <c r="AZ277" s="305"/>
      <c r="BA277" s="305"/>
      <c r="BB277" s="305"/>
      <c r="BC277" s="305"/>
      <c r="BD277" s="305"/>
      <c r="BE277" s="305"/>
      <c r="BF277" s="305"/>
      <c r="BG277" s="305"/>
      <c r="BH277" s="305"/>
      <c r="BI277" s="305"/>
      <c r="BJ277" s="305"/>
      <c r="BK277" s="305"/>
      <c r="BL277" s="305"/>
      <c r="BM277" s="305"/>
      <c r="BN277" s="305"/>
      <c r="BO277" s="305"/>
      <c r="BP277" s="305"/>
      <c r="BQ277" s="305"/>
      <c r="BR277" s="305"/>
      <c r="BS277" s="305"/>
      <c r="BT277" s="305"/>
      <c r="BU277" s="305"/>
      <c r="BV277" s="305"/>
      <c r="BW277" s="305"/>
      <c r="BX277" s="305"/>
      <c r="BY277" s="305"/>
      <c r="BZ277" s="305"/>
      <c r="CA277" s="305"/>
      <c r="CB277" s="305"/>
      <c r="CC277" s="305"/>
      <c r="CD277" s="305"/>
      <c r="CE277" s="305"/>
      <c r="CF277" s="305"/>
      <c r="CG277" s="305"/>
      <c r="CH277" s="305"/>
      <c r="CI277" s="305"/>
      <c r="CJ277" s="305"/>
      <c r="CK277" s="305"/>
      <c r="CL277" s="305"/>
      <c r="CM277" s="305"/>
      <c r="CN277" s="305"/>
      <c r="CO277" s="305"/>
      <c r="CP277" s="305"/>
      <c r="CQ277" s="305"/>
      <c r="CR277" s="305"/>
      <c r="CS277" s="305"/>
      <c r="CT277" s="305"/>
      <c r="CU277" s="305"/>
      <c r="CV277" s="305"/>
      <c r="CW277" s="305"/>
      <c r="CX277" s="305"/>
      <c r="CY277" s="305"/>
      <c r="CZ277" s="305"/>
      <c r="DA277" s="305"/>
    </row>
    <row r="278" spans="1:105" s="2" customFormat="1" ht="12.75">
      <c r="A278" s="305"/>
      <c r="B278" s="305"/>
      <c r="C278" s="305"/>
      <c r="D278" s="305"/>
      <c r="E278" s="305"/>
      <c r="F278" s="454"/>
      <c r="G278" s="454"/>
      <c r="H278" s="455"/>
      <c r="I278" s="456"/>
      <c r="J278" s="306"/>
      <c r="K278" s="306"/>
      <c r="L278" s="454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5"/>
      <c r="AB278" s="305"/>
      <c r="AC278" s="305"/>
      <c r="AD278" s="305"/>
      <c r="AE278" s="305"/>
      <c r="AF278" s="305"/>
      <c r="AG278" s="305"/>
      <c r="AH278" s="305"/>
      <c r="AI278" s="305"/>
      <c r="AJ278" s="305"/>
      <c r="AK278" s="305"/>
      <c r="AL278" s="305"/>
      <c r="AM278" s="305"/>
      <c r="AN278" s="305"/>
      <c r="AO278" s="305"/>
      <c r="AP278" s="305"/>
      <c r="AQ278" s="305"/>
      <c r="AR278" s="305"/>
      <c r="AS278" s="305"/>
      <c r="AT278" s="305"/>
      <c r="AU278" s="305"/>
      <c r="AV278" s="305"/>
      <c r="AW278" s="305"/>
      <c r="AX278" s="305"/>
      <c r="AY278" s="305"/>
      <c r="AZ278" s="305"/>
      <c r="BA278" s="305"/>
      <c r="BB278" s="305"/>
      <c r="BC278" s="305"/>
      <c r="BD278" s="305"/>
      <c r="BE278" s="305"/>
      <c r="BF278" s="305"/>
      <c r="BG278" s="305"/>
      <c r="BH278" s="305"/>
      <c r="BI278" s="305"/>
      <c r="BJ278" s="305"/>
      <c r="BK278" s="305"/>
      <c r="BL278" s="305"/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05"/>
      <c r="BY278" s="305"/>
      <c r="BZ278" s="305"/>
      <c r="CA278" s="305"/>
      <c r="CB278" s="305"/>
      <c r="CC278" s="305"/>
      <c r="CD278" s="305"/>
      <c r="CE278" s="305"/>
      <c r="CF278" s="305"/>
      <c r="CG278" s="305"/>
      <c r="CH278" s="305"/>
      <c r="CI278" s="305"/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  <c r="CY278" s="305"/>
      <c r="CZ278" s="305"/>
      <c r="DA278" s="305"/>
    </row>
    <row r="279" spans="1:105" s="2" customFormat="1" ht="12.75">
      <c r="A279" s="305"/>
      <c r="B279" s="305"/>
      <c r="C279" s="305"/>
      <c r="D279" s="305"/>
      <c r="E279" s="305"/>
      <c r="F279" s="454"/>
      <c r="G279" s="454"/>
      <c r="H279" s="455"/>
      <c r="I279" s="456"/>
      <c r="J279" s="306"/>
      <c r="K279" s="306"/>
      <c r="L279" s="454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5"/>
      <c r="AB279" s="305"/>
      <c r="AC279" s="305"/>
      <c r="AD279" s="305"/>
      <c r="AE279" s="305"/>
      <c r="AF279" s="305"/>
      <c r="AG279" s="305"/>
      <c r="AH279" s="305"/>
      <c r="AI279" s="305"/>
      <c r="AJ279" s="305"/>
      <c r="AK279" s="305"/>
      <c r="AL279" s="305"/>
      <c r="AM279" s="305"/>
      <c r="AN279" s="305"/>
      <c r="AO279" s="305"/>
      <c r="AP279" s="305"/>
      <c r="AQ279" s="305"/>
      <c r="AR279" s="305"/>
      <c r="AS279" s="305"/>
      <c r="AT279" s="305"/>
      <c r="AU279" s="305"/>
      <c r="AV279" s="305"/>
      <c r="AW279" s="305"/>
      <c r="AX279" s="305"/>
      <c r="AY279" s="305"/>
      <c r="AZ279" s="305"/>
      <c r="BA279" s="305"/>
      <c r="BB279" s="305"/>
      <c r="BC279" s="305"/>
      <c r="BD279" s="305"/>
      <c r="BE279" s="305"/>
      <c r="BF279" s="305"/>
      <c r="BG279" s="305"/>
      <c r="BH279" s="305"/>
      <c r="BI279" s="305"/>
      <c r="BJ279" s="305"/>
      <c r="BK279" s="305"/>
      <c r="BL279" s="305"/>
      <c r="BM279" s="305"/>
      <c r="BN279" s="305"/>
      <c r="BO279" s="305"/>
      <c r="BP279" s="305"/>
      <c r="BQ279" s="305"/>
      <c r="BR279" s="305"/>
      <c r="BS279" s="305"/>
      <c r="BT279" s="305"/>
      <c r="BU279" s="305"/>
      <c r="BV279" s="305"/>
      <c r="BW279" s="305"/>
      <c r="BX279" s="305"/>
      <c r="BY279" s="305"/>
      <c r="BZ279" s="305"/>
      <c r="CA279" s="305"/>
      <c r="CB279" s="305"/>
      <c r="CC279" s="305"/>
      <c r="CD279" s="305"/>
      <c r="CE279" s="305"/>
      <c r="CF279" s="305"/>
      <c r="CG279" s="305"/>
      <c r="CH279" s="305"/>
      <c r="CI279" s="305"/>
      <c r="CJ279" s="305"/>
      <c r="CK279" s="305"/>
      <c r="CL279" s="305"/>
      <c r="CM279" s="305"/>
      <c r="CN279" s="305"/>
      <c r="CO279" s="305"/>
      <c r="CP279" s="305"/>
      <c r="CQ279" s="305"/>
      <c r="CR279" s="305"/>
      <c r="CS279" s="305"/>
      <c r="CT279" s="305"/>
      <c r="CU279" s="305"/>
      <c r="CV279" s="305"/>
      <c r="CW279" s="305"/>
      <c r="CX279" s="305"/>
      <c r="CY279" s="305"/>
      <c r="CZ279" s="305"/>
      <c r="DA279" s="305"/>
    </row>
    <row r="280" spans="1:105" s="2" customFormat="1" ht="12.75">
      <c r="A280" s="305"/>
      <c r="B280" s="305"/>
      <c r="C280" s="305"/>
      <c r="D280" s="305"/>
      <c r="E280" s="305"/>
      <c r="F280" s="454"/>
      <c r="G280" s="454"/>
      <c r="H280" s="455"/>
      <c r="I280" s="456"/>
      <c r="J280" s="306"/>
      <c r="K280" s="306"/>
      <c r="L280" s="454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5"/>
      <c r="AB280" s="305"/>
      <c r="AC280" s="305"/>
      <c r="AD280" s="305"/>
      <c r="AE280" s="305"/>
      <c r="AF280" s="305"/>
      <c r="AG280" s="305"/>
      <c r="AH280" s="305"/>
      <c r="AI280" s="305"/>
      <c r="AJ280" s="305"/>
      <c r="AK280" s="305"/>
      <c r="AL280" s="305"/>
      <c r="AM280" s="305"/>
      <c r="AN280" s="305"/>
      <c r="AO280" s="305"/>
      <c r="AP280" s="305"/>
      <c r="AQ280" s="305"/>
      <c r="AR280" s="305"/>
      <c r="AS280" s="305"/>
      <c r="AT280" s="305"/>
      <c r="AU280" s="305"/>
      <c r="AV280" s="305"/>
      <c r="AW280" s="305"/>
      <c r="AX280" s="305"/>
      <c r="AY280" s="305"/>
      <c r="AZ280" s="305"/>
      <c r="BA280" s="305"/>
      <c r="BB280" s="305"/>
      <c r="BC280" s="305"/>
      <c r="BD280" s="305"/>
      <c r="BE280" s="305"/>
      <c r="BF280" s="305"/>
      <c r="BG280" s="305"/>
      <c r="BH280" s="305"/>
      <c r="BI280" s="305"/>
      <c r="BJ280" s="305"/>
      <c r="BK280" s="305"/>
      <c r="BL280" s="305"/>
      <c r="BM280" s="305"/>
      <c r="BN280" s="305"/>
      <c r="BO280" s="305"/>
      <c r="BP280" s="305"/>
      <c r="BQ280" s="305"/>
      <c r="BR280" s="305"/>
      <c r="BS280" s="305"/>
      <c r="BT280" s="305"/>
      <c r="BU280" s="305"/>
      <c r="BV280" s="305"/>
      <c r="BW280" s="305"/>
      <c r="BX280" s="305"/>
      <c r="BY280" s="305"/>
      <c r="BZ280" s="305"/>
      <c r="CA280" s="305"/>
      <c r="CB280" s="305"/>
      <c r="CC280" s="305"/>
      <c r="CD280" s="305"/>
      <c r="CE280" s="305"/>
      <c r="CF280" s="305"/>
      <c r="CG280" s="305"/>
      <c r="CH280" s="305"/>
      <c r="CI280" s="305"/>
      <c r="CJ280" s="305"/>
      <c r="CK280" s="305"/>
      <c r="CL280" s="305"/>
      <c r="CM280" s="305"/>
      <c r="CN280" s="305"/>
      <c r="CO280" s="305"/>
      <c r="CP280" s="305"/>
      <c r="CQ280" s="305"/>
      <c r="CR280" s="305"/>
      <c r="CS280" s="305"/>
      <c r="CT280" s="305"/>
      <c r="CU280" s="305"/>
      <c r="CV280" s="305"/>
      <c r="CW280" s="305"/>
      <c r="CX280" s="305"/>
      <c r="CY280" s="305"/>
      <c r="CZ280" s="305"/>
      <c r="DA280" s="305"/>
    </row>
    <row r="281" spans="1:105" s="2" customFormat="1" ht="12.75">
      <c r="A281" s="305"/>
      <c r="B281" s="305"/>
      <c r="C281" s="305"/>
      <c r="D281" s="305"/>
      <c r="E281" s="305"/>
      <c r="F281" s="454"/>
      <c r="G281" s="454"/>
      <c r="H281" s="455"/>
      <c r="I281" s="456"/>
      <c r="J281" s="306"/>
      <c r="K281" s="306"/>
      <c r="L281" s="454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5"/>
      <c r="AB281" s="305"/>
      <c r="AC281" s="305"/>
      <c r="AD281" s="305"/>
      <c r="AE281" s="305"/>
      <c r="AF281" s="305"/>
      <c r="AG281" s="305"/>
      <c r="AH281" s="305"/>
      <c r="AI281" s="305"/>
      <c r="AJ281" s="305"/>
      <c r="AK281" s="305"/>
      <c r="AL281" s="305"/>
      <c r="AM281" s="305"/>
      <c r="AN281" s="305"/>
      <c r="AO281" s="305"/>
      <c r="AP281" s="305"/>
      <c r="AQ281" s="305"/>
      <c r="AR281" s="305"/>
      <c r="AS281" s="305"/>
      <c r="AT281" s="305"/>
      <c r="AU281" s="305"/>
      <c r="AV281" s="305"/>
      <c r="AW281" s="305"/>
      <c r="AX281" s="305"/>
      <c r="AY281" s="305"/>
      <c r="AZ281" s="305"/>
      <c r="BA281" s="305"/>
      <c r="BB281" s="305"/>
      <c r="BC281" s="305"/>
      <c r="BD281" s="305"/>
      <c r="BE281" s="305"/>
      <c r="BF281" s="305"/>
      <c r="BG281" s="305"/>
      <c r="BH281" s="305"/>
      <c r="BI281" s="305"/>
      <c r="BJ281" s="305"/>
      <c r="BK281" s="305"/>
      <c r="BL281" s="305"/>
      <c r="BM281" s="305"/>
      <c r="BN281" s="305"/>
      <c r="BO281" s="305"/>
      <c r="BP281" s="305"/>
      <c r="BQ281" s="305"/>
      <c r="BR281" s="305"/>
      <c r="BS281" s="305"/>
      <c r="BT281" s="305"/>
      <c r="BU281" s="305"/>
      <c r="BV281" s="305"/>
      <c r="BW281" s="305"/>
      <c r="BX281" s="305"/>
      <c r="BY281" s="305"/>
      <c r="BZ281" s="305"/>
      <c r="CA281" s="305"/>
      <c r="CB281" s="305"/>
      <c r="CC281" s="305"/>
      <c r="CD281" s="305"/>
      <c r="CE281" s="305"/>
      <c r="CF281" s="305"/>
      <c r="CG281" s="305"/>
      <c r="CH281" s="305"/>
      <c r="CI281" s="305"/>
      <c r="CJ281" s="305"/>
      <c r="CK281" s="305"/>
      <c r="CL281" s="305"/>
      <c r="CM281" s="305"/>
      <c r="CN281" s="305"/>
      <c r="CO281" s="305"/>
      <c r="CP281" s="305"/>
      <c r="CQ281" s="305"/>
      <c r="CR281" s="305"/>
      <c r="CS281" s="305"/>
      <c r="CT281" s="305"/>
      <c r="CU281" s="305"/>
      <c r="CV281" s="305"/>
      <c r="CW281" s="305"/>
      <c r="CX281" s="305"/>
      <c r="CY281" s="305"/>
      <c r="CZ281" s="305"/>
      <c r="DA281" s="305"/>
    </row>
    <row r="282" spans="1:105" s="2" customFormat="1" ht="12.75">
      <c r="A282" s="305"/>
      <c r="B282" s="305"/>
      <c r="C282" s="305"/>
      <c r="D282" s="305"/>
      <c r="E282" s="305"/>
      <c r="F282" s="454"/>
      <c r="G282" s="454"/>
      <c r="H282" s="455"/>
      <c r="I282" s="456"/>
      <c r="J282" s="306"/>
      <c r="K282" s="306"/>
      <c r="L282" s="454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5"/>
      <c r="AB282" s="305"/>
      <c r="AC282" s="305"/>
      <c r="AD282" s="305"/>
      <c r="AE282" s="305"/>
      <c r="AF282" s="305"/>
      <c r="AG282" s="305"/>
      <c r="AH282" s="305"/>
      <c r="AI282" s="305"/>
      <c r="AJ282" s="305"/>
      <c r="AK282" s="305"/>
      <c r="AL282" s="305"/>
      <c r="AM282" s="305"/>
      <c r="AN282" s="305"/>
      <c r="AO282" s="305"/>
      <c r="AP282" s="305"/>
      <c r="AQ282" s="305"/>
      <c r="AR282" s="305"/>
      <c r="AS282" s="305"/>
      <c r="AT282" s="305"/>
      <c r="AU282" s="305"/>
      <c r="AV282" s="305"/>
      <c r="AW282" s="305"/>
      <c r="AX282" s="305"/>
      <c r="AY282" s="305"/>
      <c r="AZ282" s="305"/>
      <c r="BA282" s="305"/>
      <c r="BB282" s="305"/>
      <c r="BC282" s="305"/>
      <c r="BD282" s="305"/>
      <c r="BE282" s="305"/>
      <c r="BF282" s="305"/>
      <c r="BG282" s="305"/>
      <c r="BH282" s="305"/>
      <c r="BI282" s="305"/>
      <c r="BJ282" s="305"/>
      <c r="BK282" s="305"/>
      <c r="BL282" s="305"/>
      <c r="BM282" s="305"/>
      <c r="BN282" s="305"/>
      <c r="BO282" s="305"/>
      <c r="BP282" s="305"/>
      <c r="BQ282" s="305"/>
      <c r="BR282" s="305"/>
      <c r="BS282" s="305"/>
      <c r="BT282" s="305"/>
      <c r="BU282" s="305"/>
      <c r="BV282" s="305"/>
      <c r="BW282" s="305"/>
      <c r="BX282" s="305"/>
      <c r="BY282" s="305"/>
      <c r="BZ282" s="305"/>
      <c r="CA282" s="305"/>
      <c r="CB282" s="305"/>
      <c r="CC282" s="305"/>
      <c r="CD282" s="305"/>
      <c r="CE282" s="305"/>
      <c r="CF282" s="305"/>
      <c r="CG282" s="305"/>
      <c r="CH282" s="305"/>
      <c r="CI282" s="305"/>
      <c r="CJ282" s="305"/>
      <c r="CK282" s="305"/>
      <c r="CL282" s="305"/>
      <c r="CM282" s="305"/>
      <c r="CN282" s="305"/>
      <c r="CO282" s="305"/>
      <c r="CP282" s="305"/>
      <c r="CQ282" s="305"/>
      <c r="CR282" s="305"/>
      <c r="CS282" s="305"/>
      <c r="CT282" s="305"/>
      <c r="CU282" s="305"/>
      <c r="CV282" s="305"/>
      <c r="CW282" s="305"/>
      <c r="CX282" s="305"/>
      <c r="CY282" s="305"/>
      <c r="CZ282" s="305"/>
      <c r="DA282" s="305"/>
    </row>
    <row r="283" spans="1:105" s="2" customFormat="1" ht="12.75">
      <c r="A283" s="305"/>
      <c r="B283" s="305"/>
      <c r="C283" s="305"/>
      <c r="D283" s="305"/>
      <c r="E283" s="305"/>
      <c r="F283" s="454"/>
      <c r="G283" s="454"/>
      <c r="H283" s="455"/>
      <c r="I283" s="456"/>
      <c r="J283" s="306"/>
      <c r="K283" s="306"/>
      <c r="L283" s="454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5"/>
      <c r="AA283" s="305"/>
      <c r="AB283" s="305"/>
      <c r="AC283" s="305"/>
      <c r="AD283" s="305"/>
      <c r="AE283" s="305"/>
      <c r="AF283" s="305"/>
      <c r="AG283" s="305"/>
      <c r="AH283" s="305"/>
      <c r="AI283" s="305"/>
      <c r="AJ283" s="305"/>
      <c r="AK283" s="305"/>
      <c r="AL283" s="305"/>
      <c r="AM283" s="305"/>
      <c r="AN283" s="305"/>
      <c r="AO283" s="305"/>
      <c r="AP283" s="305"/>
      <c r="AQ283" s="305"/>
      <c r="AR283" s="305"/>
      <c r="AS283" s="305"/>
      <c r="AT283" s="305"/>
      <c r="AU283" s="305"/>
      <c r="AV283" s="305"/>
      <c r="AW283" s="305"/>
      <c r="AX283" s="305"/>
      <c r="AY283" s="305"/>
      <c r="AZ283" s="305"/>
      <c r="BA283" s="305"/>
      <c r="BB283" s="305"/>
      <c r="BC283" s="305"/>
      <c r="BD283" s="305"/>
      <c r="BE283" s="305"/>
      <c r="BF283" s="305"/>
      <c r="BG283" s="305"/>
      <c r="BH283" s="305"/>
      <c r="BI283" s="305"/>
      <c r="BJ283" s="305"/>
      <c r="BK283" s="305"/>
      <c r="BL283" s="305"/>
      <c r="BM283" s="305"/>
      <c r="BN283" s="305"/>
      <c r="BO283" s="305"/>
      <c r="BP283" s="305"/>
      <c r="BQ283" s="305"/>
      <c r="BR283" s="305"/>
      <c r="BS283" s="305"/>
      <c r="BT283" s="305"/>
      <c r="BU283" s="305"/>
      <c r="BV283" s="305"/>
      <c r="BW283" s="305"/>
      <c r="BX283" s="305"/>
      <c r="BY283" s="305"/>
      <c r="BZ283" s="305"/>
      <c r="CA283" s="305"/>
      <c r="CB283" s="305"/>
      <c r="CC283" s="305"/>
      <c r="CD283" s="305"/>
      <c r="CE283" s="305"/>
      <c r="CF283" s="305"/>
      <c r="CG283" s="305"/>
      <c r="CH283" s="305"/>
      <c r="CI283" s="305"/>
      <c r="CJ283" s="305"/>
      <c r="CK283" s="305"/>
      <c r="CL283" s="305"/>
      <c r="CM283" s="305"/>
      <c r="CN283" s="305"/>
      <c r="CO283" s="305"/>
      <c r="CP283" s="305"/>
      <c r="CQ283" s="305"/>
      <c r="CR283" s="305"/>
      <c r="CS283" s="305"/>
      <c r="CT283" s="305"/>
      <c r="CU283" s="305"/>
      <c r="CV283" s="305"/>
      <c r="CW283" s="305"/>
      <c r="CX283" s="305"/>
      <c r="CY283" s="305"/>
      <c r="CZ283" s="305"/>
      <c r="DA283" s="305"/>
    </row>
    <row r="284" spans="1:105" s="2" customFormat="1" ht="12.75">
      <c r="A284" s="305"/>
      <c r="B284" s="305"/>
      <c r="C284" s="305"/>
      <c r="D284" s="305"/>
      <c r="E284" s="305"/>
      <c r="F284" s="454"/>
      <c r="G284" s="454"/>
      <c r="H284" s="455"/>
      <c r="I284" s="456"/>
      <c r="J284" s="306"/>
      <c r="K284" s="306"/>
      <c r="L284" s="454"/>
      <c r="M284" s="305"/>
      <c r="N284" s="305"/>
      <c r="O284" s="305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305"/>
      <c r="AA284" s="305"/>
      <c r="AB284" s="305"/>
      <c r="AC284" s="305"/>
      <c r="AD284" s="305"/>
      <c r="AE284" s="305"/>
      <c r="AF284" s="305"/>
      <c r="AG284" s="305"/>
      <c r="AH284" s="305"/>
      <c r="AI284" s="305"/>
      <c r="AJ284" s="305"/>
      <c r="AK284" s="305"/>
      <c r="AL284" s="305"/>
      <c r="AM284" s="305"/>
      <c r="AN284" s="305"/>
      <c r="AO284" s="305"/>
      <c r="AP284" s="305"/>
      <c r="AQ284" s="305"/>
      <c r="AR284" s="305"/>
      <c r="AS284" s="305"/>
      <c r="AT284" s="305"/>
      <c r="AU284" s="305"/>
      <c r="AV284" s="305"/>
      <c r="AW284" s="305"/>
      <c r="AX284" s="305"/>
      <c r="AY284" s="305"/>
      <c r="AZ284" s="305"/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/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5"/>
      <c r="BW284" s="305"/>
      <c r="BX284" s="305"/>
      <c r="BY284" s="305"/>
      <c r="BZ284" s="305"/>
      <c r="CA284" s="305"/>
      <c r="CB284" s="305"/>
      <c r="CC284" s="305"/>
      <c r="CD284" s="305"/>
      <c r="CE284" s="305"/>
      <c r="CF284" s="305"/>
      <c r="CG284" s="305"/>
      <c r="CH284" s="305"/>
      <c r="CI284" s="305"/>
      <c r="CJ284" s="305"/>
      <c r="CK284" s="305"/>
      <c r="CL284" s="305"/>
      <c r="CM284" s="305"/>
      <c r="CN284" s="305"/>
      <c r="CO284" s="305"/>
      <c r="CP284" s="305"/>
      <c r="CQ284" s="305"/>
      <c r="CR284" s="305"/>
      <c r="CS284" s="305"/>
      <c r="CT284" s="305"/>
      <c r="CU284" s="305"/>
      <c r="CV284" s="305"/>
      <c r="CW284" s="305"/>
      <c r="CX284" s="305"/>
      <c r="CY284" s="305"/>
      <c r="CZ284" s="305"/>
      <c r="DA284" s="305"/>
    </row>
    <row r="285" spans="1:105" s="2" customFormat="1" ht="12.75">
      <c r="A285" s="305"/>
      <c r="B285" s="305"/>
      <c r="C285" s="305"/>
      <c r="D285" s="305"/>
      <c r="E285" s="305"/>
      <c r="F285" s="454"/>
      <c r="G285" s="454"/>
      <c r="H285" s="455"/>
      <c r="I285" s="456"/>
      <c r="J285" s="306"/>
      <c r="K285" s="306"/>
      <c r="L285" s="454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  <c r="Y285" s="305"/>
      <c r="Z285" s="305"/>
      <c r="AA285" s="305"/>
      <c r="AB285" s="305"/>
      <c r="AC285" s="305"/>
      <c r="AD285" s="305"/>
      <c r="AE285" s="305"/>
      <c r="AF285" s="305"/>
      <c r="AG285" s="305"/>
      <c r="AH285" s="305"/>
      <c r="AI285" s="305"/>
      <c r="AJ285" s="305"/>
      <c r="AK285" s="305"/>
      <c r="AL285" s="305"/>
      <c r="AM285" s="305"/>
      <c r="AN285" s="305"/>
      <c r="AO285" s="305"/>
      <c r="AP285" s="305"/>
      <c r="AQ285" s="305"/>
      <c r="AR285" s="305"/>
      <c r="AS285" s="305"/>
      <c r="AT285" s="305"/>
      <c r="AU285" s="305"/>
      <c r="AV285" s="305"/>
      <c r="AW285" s="305"/>
      <c r="AX285" s="305"/>
      <c r="AY285" s="305"/>
      <c r="AZ285" s="305"/>
      <c r="BA285" s="305"/>
      <c r="BB285" s="305"/>
      <c r="BC285" s="305"/>
      <c r="BD285" s="305"/>
      <c r="BE285" s="305"/>
      <c r="BF285" s="305"/>
      <c r="BG285" s="305"/>
      <c r="BH285" s="305"/>
      <c r="BI285" s="305"/>
      <c r="BJ285" s="305"/>
      <c r="BK285" s="305"/>
      <c r="BL285" s="305"/>
      <c r="BM285" s="305"/>
      <c r="BN285" s="305"/>
      <c r="BO285" s="305"/>
      <c r="BP285" s="305"/>
      <c r="BQ285" s="305"/>
      <c r="BR285" s="305"/>
      <c r="BS285" s="305"/>
      <c r="BT285" s="305"/>
      <c r="BU285" s="305"/>
      <c r="BV285" s="305"/>
      <c r="BW285" s="305"/>
      <c r="BX285" s="305"/>
      <c r="BY285" s="305"/>
      <c r="BZ285" s="305"/>
      <c r="CA285" s="305"/>
      <c r="CB285" s="305"/>
      <c r="CC285" s="305"/>
      <c r="CD285" s="305"/>
      <c r="CE285" s="305"/>
      <c r="CF285" s="305"/>
      <c r="CG285" s="305"/>
      <c r="CH285" s="305"/>
      <c r="CI285" s="305"/>
      <c r="CJ285" s="305"/>
      <c r="CK285" s="305"/>
      <c r="CL285" s="305"/>
      <c r="CM285" s="305"/>
      <c r="CN285" s="305"/>
      <c r="CO285" s="305"/>
      <c r="CP285" s="305"/>
      <c r="CQ285" s="305"/>
      <c r="CR285" s="305"/>
      <c r="CS285" s="305"/>
      <c r="CT285" s="305"/>
      <c r="CU285" s="305"/>
      <c r="CV285" s="305"/>
      <c r="CW285" s="305"/>
      <c r="CX285" s="305"/>
      <c r="CY285" s="305"/>
      <c r="CZ285" s="305"/>
      <c r="DA285" s="305"/>
    </row>
    <row r="286" spans="1:105" s="2" customFormat="1" ht="12.75">
      <c r="A286" s="305"/>
      <c r="B286" s="305"/>
      <c r="C286" s="305"/>
      <c r="D286" s="305"/>
      <c r="E286" s="305"/>
      <c r="F286" s="454"/>
      <c r="G286" s="454"/>
      <c r="H286" s="455"/>
      <c r="I286" s="456"/>
      <c r="J286" s="306"/>
      <c r="K286" s="306"/>
      <c r="L286" s="454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5"/>
      <c r="AB286" s="305"/>
      <c r="AC286" s="305"/>
      <c r="AD286" s="305"/>
      <c r="AE286" s="305"/>
      <c r="AF286" s="305"/>
      <c r="AG286" s="305"/>
      <c r="AH286" s="305"/>
      <c r="AI286" s="305"/>
      <c r="AJ286" s="305"/>
      <c r="AK286" s="305"/>
      <c r="AL286" s="305"/>
      <c r="AM286" s="305"/>
      <c r="AN286" s="305"/>
      <c r="AO286" s="305"/>
      <c r="AP286" s="305"/>
      <c r="AQ286" s="305"/>
      <c r="AR286" s="305"/>
      <c r="AS286" s="305"/>
      <c r="AT286" s="305"/>
      <c r="AU286" s="305"/>
      <c r="AV286" s="305"/>
      <c r="AW286" s="305"/>
      <c r="AX286" s="305"/>
      <c r="AY286" s="305"/>
      <c r="AZ286" s="305"/>
      <c r="BA286" s="305"/>
      <c r="BB286" s="305"/>
      <c r="BC286" s="305"/>
      <c r="BD286" s="305"/>
      <c r="BE286" s="305"/>
      <c r="BF286" s="305"/>
      <c r="BG286" s="305"/>
      <c r="BH286" s="305"/>
      <c r="BI286" s="305"/>
      <c r="BJ286" s="305"/>
      <c r="BK286" s="305"/>
      <c r="BL286" s="305"/>
      <c r="BM286" s="305"/>
      <c r="BN286" s="305"/>
      <c r="BO286" s="305"/>
      <c r="BP286" s="305"/>
      <c r="BQ286" s="305"/>
      <c r="BR286" s="305"/>
      <c r="BS286" s="305"/>
      <c r="BT286" s="305"/>
      <c r="BU286" s="305"/>
      <c r="BV286" s="305"/>
      <c r="BW286" s="305"/>
      <c r="BX286" s="305"/>
      <c r="BY286" s="305"/>
      <c r="BZ286" s="305"/>
      <c r="CA286" s="305"/>
      <c r="CB286" s="305"/>
      <c r="CC286" s="305"/>
      <c r="CD286" s="305"/>
      <c r="CE286" s="305"/>
      <c r="CF286" s="305"/>
      <c r="CG286" s="305"/>
      <c r="CH286" s="305"/>
      <c r="CI286" s="305"/>
      <c r="CJ286" s="305"/>
      <c r="CK286" s="305"/>
      <c r="CL286" s="305"/>
      <c r="CM286" s="305"/>
      <c r="CN286" s="305"/>
      <c r="CO286" s="305"/>
      <c r="CP286" s="305"/>
      <c r="CQ286" s="305"/>
      <c r="CR286" s="305"/>
      <c r="CS286" s="305"/>
      <c r="CT286" s="305"/>
      <c r="CU286" s="305"/>
      <c r="CV286" s="305"/>
      <c r="CW286" s="305"/>
      <c r="CX286" s="305"/>
      <c r="CY286" s="305"/>
      <c r="CZ286" s="305"/>
      <c r="DA286" s="305"/>
    </row>
    <row r="287" spans="1:105" s="2" customFormat="1" ht="12.75">
      <c r="A287" s="305"/>
      <c r="B287" s="305"/>
      <c r="C287" s="305"/>
      <c r="D287" s="305"/>
      <c r="E287" s="305"/>
      <c r="F287" s="454"/>
      <c r="G287" s="454"/>
      <c r="H287" s="455"/>
      <c r="I287" s="456"/>
      <c r="J287" s="306"/>
      <c r="K287" s="306"/>
      <c r="L287" s="454"/>
      <c r="M287" s="305"/>
      <c r="N287" s="305"/>
      <c r="O287" s="305"/>
      <c r="P287" s="305"/>
      <c r="Q287" s="305"/>
      <c r="R287" s="305"/>
      <c r="S287" s="305"/>
      <c r="T287" s="305"/>
      <c r="U287" s="305"/>
      <c r="V287" s="305"/>
      <c r="W287" s="305"/>
      <c r="X287" s="305"/>
      <c r="Y287" s="305"/>
      <c r="Z287" s="305"/>
      <c r="AA287" s="305"/>
      <c r="AB287" s="305"/>
      <c r="AC287" s="305"/>
      <c r="AD287" s="305"/>
      <c r="AE287" s="305"/>
      <c r="AF287" s="305"/>
      <c r="AG287" s="305"/>
      <c r="AH287" s="305"/>
      <c r="AI287" s="305"/>
      <c r="AJ287" s="305"/>
      <c r="AK287" s="305"/>
      <c r="AL287" s="305"/>
      <c r="AM287" s="305"/>
      <c r="AN287" s="305"/>
      <c r="AO287" s="305"/>
      <c r="AP287" s="305"/>
      <c r="AQ287" s="305"/>
      <c r="AR287" s="305"/>
      <c r="AS287" s="305"/>
      <c r="AT287" s="305"/>
      <c r="AU287" s="305"/>
      <c r="AV287" s="305"/>
      <c r="AW287" s="305"/>
      <c r="AX287" s="305"/>
      <c r="AY287" s="305"/>
      <c r="AZ287" s="305"/>
      <c r="BA287" s="305"/>
      <c r="BB287" s="305"/>
      <c r="BC287" s="305"/>
      <c r="BD287" s="305"/>
      <c r="BE287" s="305"/>
      <c r="BF287" s="305"/>
      <c r="BG287" s="305"/>
      <c r="BH287" s="305"/>
      <c r="BI287" s="305"/>
      <c r="BJ287" s="305"/>
      <c r="BK287" s="305"/>
      <c r="BL287" s="305"/>
      <c r="BM287" s="305"/>
      <c r="BN287" s="305"/>
      <c r="BO287" s="305"/>
      <c r="BP287" s="305"/>
      <c r="BQ287" s="305"/>
      <c r="BR287" s="305"/>
      <c r="BS287" s="305"/>
      <c r="BT287" s="305"/>
      <c r="BU287" s="305"/>
      <c r="BV287" s="305"/>
      <c r="BW287" s="305"/>
      <c r="BX287" s="305"/>
      <c r="BY287" s="305"/>
      <c r="BZ287" s="305"/>
      <c r="CA287" s="305"/>
      <c r="CB287" s="305"/>
      <c r="CC287" s="305"/>
      <c r="CD287" s="305"/>
      <c r="CE287" s="305"/>
      <c r="CF287" s="305"/>
      <c r="CG287" s="305"/>
      <c r="CH287" s="305"/>
      <c r="CI287" s="305"/>
      <c r="CJ287" s="305"/>
      <c r="CK287" s="305"/>
      <c r="CL287" s="305"/>
      <c r="CM287" s="305"/>
      <c r="CN287" s="305"/>
      <c r="CO287" s="305"/>
      <c r="CP287" s="305"/>
      <c r="CQ287" s="305"/>
      <c r="CR287" s="305"/>
      <c r="CS287" s="305"/>
      <c r="CT287" s="305"/>
      <c r="CU287" s="305"/>
      <c r="CV287" s="305"/>
      <c r="CW287" s="305"/>
      <c r="CX287" s="305"/>
      <c r="CY287" s="305"/>
      <c r="CZ287" s="305"/>
      <c r="DA287" s="305"/>
    </row>
    <row r="288" spans="1:105" s="2" customFormat="1" ht="12.75">
      <c r="A288" s="305"/>
      <c r="B288" s="305"/>
      <c r="C288" s="305"/>
      <c r="D288" s="305"/>
      <c r="E288" s="305"/>
      <c r="F288" s="454"/>
      <c r="G288" s="454"/>
      <c r="H288" s="455"/>
      <c r="I288" s="456"/>
      <c r="J288" s="306"/>
      <c r="K288" s="306"/>
      <c r="L288" s="454"/>
      <c r="M288" s="305"/>
      <c r="N288" s="305"/>
      <c r="O288" s="305"/>
      <c r="P288" s="305"/>
      <c r="Q288" s="305"/>
      <c r="R288" s="305"/>
      <c r="S288" s="305"/>
      <c r="T288" s="305"/>
      <c r="U288" s="305"/>
      <c r="V288" s="305"/>
      <c r="W288" s="305"/>
      <c r="X288" s="305"/>
      <c r="Y288" s="305"/>
      <c r="Z288" s="305"/>
      <c r="AA288" s="305"/>
      <c r="AB288" s="305"/>
      <c r="AC288" s="305"/>
      <c r="AD288" s="305"/>
      <c r="AE288" s="305"/>
      <c r="AF288" s="305"/>
      <c r="AG288" s="305"/>
      <c r="AH288" s="305"/>
      <c r="AI288" s="305"/>
      <c r="AJ288" s="305"/>
      <c r="AK288" s="305"/>
      <c r="AL288" s="305"/>
      <c r="AM288" s="305"/>
      <c r="AN288" s="305"/>
      <c r="AO288" s="305"/>
      <c r="AP288" s="305"/>
      <c r="AQ288" s="305"/>
      <c r="AR288" s="305"/>
      <c r="AS288" s="305"/>
      <c r="AT288" s="305"/>
      <c r="AU288" s="305"/>
      <c r="AV288" s="305"/>
      <c r="AW288" s="305"/>
      <c r="AX288" s="305"/>
      <c r="AY288" s="305"/>
      <c r="AZ288" s="305"/>
      <c r="BA288" s="305"/>
      <c r="BB288" s="305"/>
      <c r="BC288" s="305"/>
      <c r="BD288" s="305"/>
      <c r="BE288" s="305"/>
      <c r="BF288" s="305"/>
      <c r="BG288" s="305"/>
      <c r="BH288" s="305"/>
      <c r="BI288" s="305"/>
      <c r="BJ288" s="305"/>
      <c r="BK288" s="305"/>
      <c r="BL288" s="305"/>
      <c r="BM288" s="305"/>
      <c r="BN288" s="305"/>
      <c r="BO288" s="305"/>
      <c r="BP288" s="305"/>
      <c r="BQ288" s="305"/>
      <c r="BR288" s="305"/>
      <c r="BS288" s="305"/>
      <c r="BT288" s="305"/>
      <c r="BU288" s="305"/>
      <c r="BV288" s="305"/>
      <c r="BW288" s="305"/>
      <c r="BX288" s="305"/>
      <c r="BY288" s="305"/>
      <c r="BZ288" s="305"/>
      <c r="CA288" s="305"/>
      <c r="CB288" s="305"/>
      <c r="CC288" s="305"/>
      <c r="CD288" s="305"/>
      <c r="CE288" s="305"/>
      <c r="CF288" s="305"/>
      <c r="CG288" s="305"/>
      <c r="CH288" s="305"/>
      <c r="CI288" s="305"/>
      <c r="CJ288" s="305"/>
      <c r="CK288" s="305"/>
      <c r="CL288" s="305"/>
      <c r="CM288" s="305"/>
      <c r="CN288" s="305"/>
      <c r="CO288" s="305"/>
      <c r="CP288" s="305"/>
      <c r="CQ288" s="305"/>
      <c r="CR288" s="305"/>
      <c r="CS288" s="305"/>
      <c r="CT288" s="305"/>
      <c r="CU288" s="305"/>
      <c r="CV288" s="305"/>
      <c r="CW288" s="305"/>
      <c r="CX288" s="305"/>
      <c r="CY288" s="305"/>
      <c r="CZ288" s="305"/>
      <c r="DA288" s="305"/>
    </row>
    <row r="289" spans="1:105" s="2" customFormat="1" ht="12.75">
      <c r="A289" s="305"/>
      <c r="B289" s="305"/>
      <c r="C289" s="305"/>
      <c r="D289" s="305"/>
      <c r="E289" s="305"/>
      <c r="F289" s="454"/>
      <c r="G289" s="454"/>
      <c r="H289" s="455"/>
      <c r="I289" s="456"/>
      <c r="J289" s="306"/>
      <c r="K289" s="306"/>
      <c r="L289" s="454"/>
      <c r="M289" s="305"/>
      <c r="N289" s="305"/>
      <c r="O289" s="305"/>
      <c r="P289" s="305"/>
      <c r="Q289" s="305"/>
      <c r="R289" s="305"/>
      <c r="S289" s="305"/>
      <c r="T289" s="305"/>
      <c r="U289" s="305"/>
      <c r="V289" s="305"/>
      <c r="W289" s="305"/>
      <c r="X289" s="305"/>
      <c r="Y289" s="305"/>
      <c r="Z289" s="305"/>
      <c r="AA289" s="305"/>
      <c r="AB289" s="305"/>
      <c r="AC289" s="305"/>
      <c r="AD289" s="305"/>
      <c r="AE289" s="305"/>
      <c r="AF289" s="305"/>
      <c r="AG289" s="305"/>
      <c r="AH289" s="305"/>
      <c r="AI289" s="305"/>
      <c r="AJ289" s="305"/>
      <c r="AK289" s="305"/>
      <c r="AL289" s="305"/>
      <c r="AM289" s="305"/>
      <c r="AN289" s="305"/>
      <c r="AO289" s="305"/>
      <c r="AP289" s="305"/>
      <c r="AQ289" s="305"/>
      <c r="AR289" s="305"/>
      <c r="AS289" s="305"/>
      <c r="AT289" s="305"/>
      <c r="AU289" s="305"/>
      <c r="AV289" s="305"/>
      <c r="AW289" s="305"/>
      <c r="AX289" s="305"/>
      <c r="AY289" s="305"/>
      <c r="AZ289" s="305"/>
      <c r="BA289" s="305"/>
      <c r="BB289" s="305"/>
      <c r="BC289" s="305"/>
      <c r="BD289" s="305"/>
      <c r="BE289" s="305"/>
      <c r="BF289" s="305"/>
      <c r="BG289" s="305"/>
      <c r="BH289" s="305"/>
      <c r="BI289" s="305"/>
      <c r="BJ289" s="305"/>
      <c r="BK289" s="305"/>
      <c r="BL289" s="305"/>
      <c r="BM289" s="305"/>
      <c r="BN289" s="305"/>
      <c r="BO289" s="305"/>
      <c r="BP289" s="305"/>
      <c r="BQ289" s="305"/>
      <c r="BR289" s="305"/>
      <c r="BS289" s="305"/>
      <c r="BT289" s="305"/>
      <c r="BU289" s="305"/>
      <c r="BV289" s="305"/>
      <c r="BW289" s="305"/>
      <c r="BX289" s="305"/>
      <c r="BY289" s="305"/>
      <c r="BZ289" s="305"/>
      <c r="CA289" s="305"/>
      <c r="CB289" s="305"/>
      <c r="CC289" s="305"/>
      <c r="CD289" s="305"/>
      <c r="CE289" s="305"/>
      <c r="CF289" s="305"/>
      <c r="CG289" s="305"/>
      <c r="CH289" s="305"/>
      <c r="CI289" s="305"/>
      <c r="CJ289" s="305"/>
      <c r="CK289" s="305"/>
      <c r="CL289" s="305"/>
      <c r="CM289" s="305"/>
      <c r="CN289" s="305"/>
      <c r="CO289" s="305"/>
      <c r="CP289" s="305"/>
      <c r="CQ289" s="305"/>
      <c r="CR289" s="305"/>
      <c r="CS289" s="305"/>
      <c r="CT289" s="305"/>
      <c r="CU289" s="305"/>
      <c r="CV289" s="305"/>
      <c r="CW289" s="305"/>
      <c r="CX289" s="305"/>
      <c r="CY289" s="305"/>
      <c r="CZ289" s="305"/>
      <c r="DA289" s="305"/>
    </row>
    <row r="290" spans="1:105" s="2" customFormat="1" ht="12.75">
      <c r="A290" s="305"/>
      <c r="B290" s="305"/>
      <c r="C290" s="305"/>
      <c r="D290" s="305"/>
      <c r="E290" s="305"/>
      <c r="F290" s="454"/>
      <c r="G290" s="454"/>
      <c r="H290" s="455"/>
      <c r="I290" s="456"/>
      <c r="J290" s="306"/>
      <c r="K290" s="306"/>
      <c r="L290" s="454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5"/>
      <c r="AA290" s="305"/>
      <c r="AB290" s="305"/>
      <c r="AC290" s="305"/>
      <c r="AD290" s="305"/>
      <c r="AE290" s="305"/>
      <c r="AF290" s="305"/>
      <c r="AG290" s="305"/>
      <c r="AH290" s="305"/>
      <c r="AI290" s="305"/>
      <c r="AJ290" s="305"/>
      <c r="AK290" s="305"/>
      <c r="AL290" s="305"/>
      <c r="AM290" s="305"/>
      <c r="AN290" s="305"/>
      <c r="AO290" s="305"/>
      <c r="AP290" s="305"/>
      <c r="AQ290" s="305"/>
      <c r="AR290" s="305"/>
      <c r="AS290" s="305"/>
      <c r="AT290" s="305"/>
      <c r="AU290" s="305"/>
      <c r="AV290" s="305"/>
      <c r="AW290" s="305"/>
      <c r="AX290" s="305"/>
      <c r="AY290" s="305"/>
      <c r="AZ290" s="305"/>
      <c r="BA290" s="305"/>
      <c r="BB290" s="305"/>
      <c r="BC290" s="305"/>
      <c r="BD290" s="305"/>
      <c r="BE290" s="305"/>
      <c r="BF290" s="305"/>
      <c r="BG290" s="305"/>
      <c r="BH290" s="305"/>
      <c r="BI290" s="305"/>
      <c r="BJ290" s="305"/>
      <c r="BK290" s="305"/>
      <c r="BL290" s="305"/>
      <c r="BM290" s="305"/>
      <c r="BN290" s="305"/>
      <c r="BO290" s="305"/>
      <c r="BP290" s="305"/>
      <c r="BQ290" s="305"/>
      <c r="BR290" s="305"/>
      <c r="BS290" s="305"/>
      <c r="BT290" s="305"/>
      <c r="BU290" s="305"/>
      <c r="BV290" s="305"/>
      <c r="BW290" s="305"/>
      <c r="BX290" s="305"/>
      <c r="BY290" s="305"/>
      <c r="BZ290" s="305"/>
      <c r="CA290" s="305"/>
      <c r="CB290" s="305"/>
      <c r="CC290" s="305"/>
      <c r="CD290" s="305"/>
      <c r="CE290" s="305"/>
      <c r="CF290" s="305"/>
      <c r="CG290" s="305"/>
      <c r="CH290" s="305"/>
      <c r="CI290" s="305"/>
      <c r="CJ290" s="305"/>
      <c r="CK290" s="305"/>
      <c r="CL290" s="305"/>
      <c r="CM290" s="305"/>
      <c r="CN290" s="305"/>
      <c r="CO290" s="305"/>
      <c r="CP290" s="305"/>
      <c r="CQ290" s="305"/>
      <c r="CR290" s="305"/>
      <c r="CS290" s="305"/>
      <c r="CT290" s="305"/>
      <c r="CU290" s="305"/>
      <c r="CV290" s="305"/>
      <c r="CW290" s="305"/>
      <c r="CX290" s="305"/>
      <c r="CY290" s="305"/>
      <c r="CZ290" s="305"/>
      <c r="DA290" s="305"/>
    </row>
    <row r="291" spans="1:105" s="2" customFormat="1" ht="12.75">
      <c r="A291" s="305"/>
      <c r="B291" s="305"/>
      <c r="C291" s="305"/>
      <c r="D291" s="305"/>
      <c r="E291" s="305"/>
      <c r="F291" s="454"/>
      <c r="G291" s="454"/>
      <c r="H291" s="455"/>
      <c r="I291" s="456"/>
      <c r="J291" s="306"/>
      <c r="K291" s="306"/>
      <c r="L291" s="454"/>
      <c r="M291" s="305"/>
      <c r="N291" s="305"/>
      <c r="O291" s="305"/>
      <c r="P291" s="305"/>
      <c r="Q291" s="305"/>
      <c r="R291" s="305"/>
      <c r="S291" s="305"/>
      <c r="T291" s="305"/>
      <c r="U291" s="305"/>
      <c r="V291" s="305"/>
      <c r="W291" s="305"/>
      <c r="X291" s="305"/>
      <c r="Y291" s="305"/>
      <c r="Z291" s="305"/>
      <c r="AA291" s="305"/>
      <c r="AB291" s="305"/>
      <c r="AC291" s="305"/>
      <c r="AD291" s="305"/>
      <c r="AE291" s="305"/>
      <c r="AF291" s="305"/>
      <c r="AG291" s="305"/>
      <c r="AH291" s="305"/>
      <c r="AI291" s="305"/>
      <c r="AJ291" s="305"/>
      <c r="AK291" s="305"/>
      <c r="AL291" s="305"/>
      <c r="AM291" s="305"/>
      <c r="AN291" s="305"/>
      <c r="AO291" s="305"/>
      <c r="AP291" s="305"/>
      <c r="AQ291" s="305"/>
      <c r="AR291" s="305"/>
      <c r="AS291" s="305"/>
      <c r="AT291" s="305"/>
      <c r="AU291" s="305"/>
      <c r="AV291" s="305"/>
      <c r="AW291" s="305"/>
      <c r="AX291" s="305"/>
      <c r="AY291" s="305"/>
      <c r="AZ291" s="305"/>
      <c r="BA291" s="305"/>
      <c r="BB291" s="305"/>
      <c r="BC291" s="305"/>
      <c r="BD291" s="305"/>
      <c r="BE291" s="305"/>
      <c r="BF291" s="305"/>
      <c r="BG291" s="305"/>
      <c r="BH291" s="305"/>
      <c r="BI291" s="305"/>
      <c r="BJ291" s="305"/>
      <c r="BK291" s="305"/>
      <c r="BL291" s="305"/>
      <c r="BM291" s="305"/>
      <c r="BN291" s="305"/>
      <c r="BO291" s="305"/>
      <c r="BP291" s="305"/>
      <c r="BQ291" s="305"/>
      <c r="BR291" s="305"/>
      <c r="BS291" s="305"/>
      <c r="BT291" s="305"/>
      <c r="BU291" s="305"/>
      <c r="BV291" s="305"/>
      <c r="BW291" s="305"/>
      <c r="BX291" s="305"/>
      <c r="BY291" s="305"/>
      <c r="BZ291" s="305"/>
      <c r="CA291" s="305"/>
      <c r="CB291" s="305"/>
      <c r="CC291" s="305"/>
      <c r="CD291" s="305"/>
      <c r="CE291" s="305"/>
      <c r="CF291" s="305"/>
      <c r="CG291" s="305"/>
      <c r="CH291" s="305"/>
      <c r="CI291" s="305"/>
      <c r="CJ291" s="305"/>
      <c r="CK291" s="305"/>
      <c r="CL291" s="305"/>
      <c r="CM291" s="305"/>
      <c r="CN291" s="305"/>
      <c r="CO291" s="305"/>
      <c r="CP291" s="305"/>
      <c r="CQ291" s="305"/>
      <c r="CR291" s="305"/>
      <c r="CS291" s="305"/>
      <c r="CT291" s="305"/>
      <c r="CU291" s="305"/>
      <c r="CV291" s="305"/>
      <c r="CW291" s="305"/>
      <c r="CX291" s="305"/>
      <c r="CY291" s="305"/>
      <c r="CZ291" s="305"/>
      <c r="DA291" s="305"/>
    </row>
    <row r="292" spans="1:105" s="2" customFormat="1" ht="12.75">
      <c r="A292" s="305"/>
      <c r="B292" s="305"/>
      <c r="C292" s="305"/>
      <c r="D292" s="305"/>
      <c r="E292" s="305"/>
      <c r="F292" s="454"/>
      <c r="G292" s="454"/>
      <c r="H292" s="455"/>
      <c r="I292" s="456"/>
      <c r="J292" s="306"/>
      <c r="K292" s="306"/>
      <c r="L292" s="454"/>
      <c r="M292" s="305"/>
      <c r="N292" s="305"/>
      <c r="O292" s="305"/>
      <c r="P292" s="305"/>
      <c r="Q292" s="305"/>
      <c r="R292" s="305"/>
      <c r="S292" s="305"/>
      <c r="T292" s="305"/>
      <c r="U292" s="305"/>
      <c r="V292" s="305"/>
      <c r="W292" s="305"/>
      <c r="X292" s="305"/>
      <c r="Y292" s="305"/>
      <c r="Z292" s="305"/>
      <c r="AA292" s="305"/>
      <c r="AB292" s="305"/>
      <c r="AC292" s="305"/>
      <c r="AD292" s="305"/>
      <c r="AE292" s="305"/>
      <c r="AF292" s="305"/>
      <c r="AG292" s="305"/>
      <c r="AH292" s="305"/>
      <c r="AI292" s="305"/>
      <c r="AJ292" s="305"/>
      <c r="AK292" s="305"/>
      <c r="AL292" s="305"/>
      <c r="AM292" s="305"/>
      <c r="AN292" s="305"/>
      <c r="AO292" s="305"/>
      <c r="AP292" s="305"/>
      <c r="AQ292" s="305"/>
      <c r="AR292" s="305"/>
      <c r="AS292" s="305"/>
      <c r="AT292" s="305"/>
      <c r="AU292" s="305"/>
      <c r="AV292" s="305"/>
      <c r="AW292" s="305"/>
      <c r="AX292" s="305"/>
      <c r="AY292" s="305"/>
      <c r="AZ292" s="305"/>
      <c r="BA292" s="305"/>
      <c r="BB292" s="305"/>
      <c r="BC292" s="305"/>
      <c r="BD292" s="305"/>
      <c r="BE292" s="305"/>
      <c r="BF292" s="305"/>
      <c r="BG292" s="305"/>
      <c r="BH292" s="305"/>
      <c r="BI292" s="305"/>
      <c r="BJ292" s="305"/>
      <c r="BK292" s="305"/>
      <c r="BL292" s="305"/>
      <c r="BM292" s="305"/>
      <c r="BN292" s="305"/>
      <c r="BO292" s="305"/>
      <c r="BP292" s="305"/>
      <c r="BQ292" s="305"/>
      <c r="BR292" s="305"/>
      <c r="BS292" s="305"/>
      <c r="BT292" s="305"/>
      <c r="BU292" s="305"/>
      <c r="BV292" s="305"/>
      <c r="BW292" s="305"/>
      <c r="BX292" s="305"/>
      <c r="BY292" s="305"/>
      <c r="BZ292" s="305"/>
      <c r="CA292" s="305"/>
      <c r="CB292" s="305"/>
      <c r="CC292" s="305"/>
      <c r="CD292" s="305"/>
      <c r="CE292" s="305"/>
      <c r="CF292" s="305"/>
      <c r="CG292" s="305"/>
      <c r="CH292" s="305"/>
      <c r="CI292" s="305"/>
      <c r="CJ292" s="305"/>
      <c r="CK292" s="305"/>
      <c r="CL292" s="305"/>
      <c r="CM292" s="305"/>
      <c r="CN292" s="305"/>
      <c r="CO292" s="305"/>
      <c r="CP292" s="305"/>
      <c r="CQ292" s="305"/>
      <c r="CR292" s="305"/>
      <c r="CS292" s="305"/>
      <c r="CT292" s="305"/>
      <c r="CU292" s="305"/>
      <c r="CV292" s="305"/>
      <c r="CW292" s="305"/>
      <c r="CX292" s="305"/>
      <c r="CY292" s="305"/>
      <c r="CZ292" s="305"/>
      <c r="DA292" s="305"/>
    </row>
    <row r="293" spans="1:105" s="2" customFormat="1" ht="12.75">
      <c r="A293" s="305"/>
      <c r="B293" s="305"/>
      <c r="C293" s="305"/>
      <c r="D293" s="305"/>
      <c r="E293" s="305"/>
      <c r="F293" s="454"/>
      <c r="G293" s="454"/>
      <c r="H293" s="455"/>
      <c r="I293" s="456"/>
      <c r="J293" s="306"/>
      <c r="K293" s="306"/>
      <c r="L293" s="454"/>
      <c r="M293" s="305"/>
      <c r="N293" s="305"/>
      <c r="O293" s="305"/>
      <c r="P293" s="305"/>
      <c r="Q293" s="305"/>
      <c r="R293" s="305"/>
      <c r="S293" s="305"/>
      <c r="T293" s="305"/>
      <c r="U293" s="305"/>
      <c r="V293" s="305"/>
      <c r="W293" s="305"/>
      <c r="X293" s="305"/>
      <c r="Y293" s="305"/>
      <c r="Z293" s="305"/>
      <c r="AA293" s="305"/>
      <c r="AB293" s="305"/>
      <c r="AC293" s="305"/>
      <c r="AD293" s="305"/>
      <c r="AE293" s="305"/>
      <c r="AF293" s="305"/>
      <c r="AG293" s="305"/>
      <c r="AH293" s="305"/>
      <c r="AI293" s="305"/>
      <c r="AJ293" s="305"/>
      <c r="AK293" s="305"/>
      <c r="AL293" s="305"/>
      <c r="AM293" s="305"/>
      <c r="AN293" s="305"/>
      <c r="AO293" s="305"/>
      <c r="AP293" s="305"/>
      <c r="AQ293" s="305"/>
      <c r="AR293" s="305"/>
      <c r="AS293" s="305"/>
      <c r="AT293" s="305"/>
      <c r="AU293" s="305"/>
      <c r="AV293" s="305"/>
      <c r="AW293" s="305"/>
      <c r="AX293" s="305"/>
      <c r="AY293" s="305"/>
      <c r="AZ293" s="305"/>
      <c r="BA293" s="305"/>
      <c r="BB293" s="305"/>
      <c r="BC293" s="305"/>
      <c r="BD293" s="305"/>
      <c r="BE293" s="305"/>
      <c r="BF293" s="305"/>
      <c r="BG293" s="305"/>
      <c r="BH293" s="305"/>
      <c r="BI293" s="305"/>
      <c r="BJ293" s="305"/>
      <c r="BK293" s="305"/>
      <c r="BL293" s="305"/>
      <c r="BM293" s="305"/>
      <c r="BN293" s="305"/>
      <c r="BO293" s="305"/>
      <c r="BP293" s="305"/>
      <c r="BQ293" s="305"/>
      <c r="BR293" s="305"/>
      <c r="BS293" s="305"/>
      <c r="BT293" s="305"/>
      <c r="BU293" s="305"/>
      <c r="BV293" s="305"/>
      <c r="BW293" s="305"/>
      <c r="BX293" s="305"/>
      <c r="BY293" s="305"/>
      <c r="BZ293" s="305"/>
      <c r="CA293" s="305"/>
      <c r="CB293" s="305"/>
      <c r="CC293" s="305"/>
      <c r="CD293" s="305"/>
      <c r="CE293" s="305"/>
      <c r="CF293" s="305"/>
      <c r="CG293" s="305"/>
      <c r="CH293" s="305"/>
      <c r="CI293" s="305"/>
      <c r="CJ293" s="305"/>
      <c r="CK293" s="305"/>
      <c r="CL293" s="305"/>
      <c r="CM293" s="305"/>
      <c r="CN293" s="305"/>
      <c r="CO293" s="305"/>
      <c r="CP293" s="305"/>
      <c r="CQ293" s="305"/>
      <c r="CR293" s="305"/>
      <c r="CS293" s="305"/>
      <c r="CT293" s="305"/>
      <c r="CU293" s="305"/>
      <c r="CV293" s="305"/>
      <c r="CW293" s="305"/>
      <c r="CX293" s="305"/>
      <c r="CY293" s="305"/>
      <c r="CZ293" s="305"/>
      <c r="DA293" s="305"/>
    </row>
    <row r="294" spans="1:105" s="2" customFormat="1" ht="12.75">
      <c r="A294" s="305"/>
      <c r="B294" s="305"/>
      <c r="C294" s="305"/>
      <c r="D294" s="305"/>
      <c r="E294" s="305"/>
      <c r="F294" s="454"/>
      <c r="G294" s="454"/>
      <c r="H294" s="455"/>
      <c r="I294" s="456"/>
      <c r="J294" s="306"/>
      <c r="K294" s="306"/>
      <c r="L294" s="454"/>
      <c r="M294" s="305"/>
      <c r="N294" s="305"/>
      <c r="O294" s="305"/>
      <c r="P294" s="305"/>
      <c r="Q294" s="305"/>
      <c r="R294" s="305"/>
      <c r="S294" s="305"/>
      <c r="T294" s="305"/>
      <c r="U294" s="305"/>
      <c r="V294" s="305"/>
      <c r="W294" s="305"/>
      <c r="X294" s="305"/>
      <c r="Y294" s="305"/>
      <c r="Z294" s="305"/>
      <c r="AA294" s="305"/>
      <c r="AB294" s="305"/>
      <c r="AC294" s="305"/>
      <c r="AD294" s="305"/>
      <c r="AE294" s="305"/>
      <c r="AF294" s="305"/>
      <c r="AG294" s="305"/>
      <c r="AH294" s="305"/>
      <c r="AI294" s="305"/>
      <c r="AJ294" s="305"/>
      <c r="AK294" s="305"/>
      <c r="AL294" s="305"/>
      <c r="AM294" s="305"/>
      <c r="AN294" s="305"/>
      <c r="AO294" s="305"/>
      <c r="AP294" s="305"/>
      <c r="AQ294" s="305"/>
      <c r="AR294" s="305"/>
      <c r="AS294" s="305"/>
      <c r="AT294" s="305"/>
      <c r="AU294" s="305"/>
      <c r="AV294" s="305"/>
      <c r="AW294" s="305"/>
      <c r="AX294" s="305"/>
      <c r="AY294" s="305"/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/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5"/>
      <c r="BW294" s="305"/>
      <c r="BX294" s="305"/>
      <c r="BY294" s="305"/>
      <c r="BZ294" s="305"/>
      <c r="CA294" s="305"/>
      <c r="CB294" s="305"/>
      <c r="CC294" s="305"/>
      <c r="CD294" s="305"/>
      <c r="CE294" s="305"/>
      <c r="CF294" s="305"/>
      <c r="CG294" s="305"/>
      <c r="CH294" s="305"/>
      <c r="CI294" s="305"/>
      <c r="CJ294" s="305"/>
      <c r="CK294" s="305"/>
      <c r="CL294" s="305"/>
      <c r="CM294" s="305"/>
      <c r="CN294" s="305"/>
      <c r="CO294" s="305"/>
      <c r="CP294" s="305"/>
      <c r="CQ294" s="305"/>
      <c r="CR294" s="305"/>
      <c r="CS294" s="305"/>
      <c r="CT294" s="305"/>
      <c r="CU294" s="305"/>
      <c r="CV294" s="305"/>
      <c r="CW294" s="305"/>
      <c r="CX294" s="305"/>
      <c r="CY294" s="305"/>
      <c r="CZ294" s="305"/>
      <c r="DA294" s="305"/>
    </row>
    <row r="295" spans="1:105" s="2" customFormat="1" ht="12.75">
      <c r="A295" s="305"/>
      <c r="B295" s="305"/>
      <c r="C295" s="305"/>
      <c r="D295" s="305"/>
      <c r="E295" s="305"/>
      <c r="F295" s="454"/>
      <c r="G295" s="454"/>
      <c r="H295" s="455"/>
      <c r="I295" s="456"/>
      <c r="J295" s="306"/>
      <c r="K295" s="306"/>
      <c r="L295" s="454"/>
      <c r="M295" s="305"/>
      <c r="N295" s="305"/>
      <c r="O295" s="305"/>
      <c r="P295" s="305"/>
      <c r="Q295" s="305"/>
      <c r="R295" s="305"/>
      <c r="S295" s="305"/>
      <c r="T295" s="305"/>
      <c r="U295" s="305"/>
      <c r="V295" s="305"/>
      <c r="W295" s="305"/>
      <c r="X295" s="305"/>
      <c r="Y295" s="305"/>
      <c r="Z295" s="305"/>
      <c r="AA295" s="305"/>
      <c r="AB295" s="305"/>
      <c r="AC295" s="305"/>
      <c r="AD295" s="305"/>
      <c r="AE295" s="305"/>
      <c r="AF295" s="305"/>
      <c r="AG295" s="305"/>
      <c r="AH295" s="305"/>
      <c r="AI295" s="305"/>
      <c r="AJ295" s="305"/>
      <c r="AK295" s="305"/>
      <c r="AL295" s="305"/>
      <c r="AM295" s="305"/>
      <c r="AN295" s="305"/>
      <c r="AO295" s="305"/>
      <c r="AP295" s="305"/>
      <c r="AQ295" s="305"/>
      <c r="AR295" s="305"/>
      <c r="AS295" s="305"/>
      <c r="AT295" s="305"/>
      <c r="AU295" s="305"/>
      <c r="AV295" s="305"/>
      <c r="AW295" s="305"/>
      <c r="AX295" s="305"/>
      <c r="AY295" s="305"/>
      <c r="AZ295" s="305"/>
      <c r="BA295" s="305"/>
      <c r="BB295" s="305"/>
      <c r="BC295" s="305"/>
      <c r="BD295" s="305"/>
      <c r="BE295" s="305"/>
      <c r="BF295" s="305"/>
      <c r="BG295" s="305"/>
      <c r="BH295" s="305"/>
      <c r="BI295" s="305"/>
      <c r="BJ295" s="305"/>
      <c r="BK295" s="305"/>
      <c r="BL295" s="305"/>
      <c r="BM295" s="305"/>
      <c r="BN295" s="305"/>
      <c r="BO295" s="305"/>
      <c r="BP295" s="305"/>
      <c r="BQ295" s="305"/>
      <c r="BR295" s="305"/>
      <c r="BS295" s="305"/>
      <c r="BT295" s="305"/>
      <c r="BU295" s="305"/>
      <c r="BV295" s="305"/>
      <c r="BW295" s="305"/>
      <c r="BX295" s="305"/>
      <c r="BY295" s="305"/>
      <c r="BZ295" s="305"/>
      <c r="CA295" s="305"/>
      <c r="CB295" s="305"/>
      <c r="CC295" s="305"/>
      <c r="CD295" s="305"/>
      <c r="CE295" s="305"/>
      <c r="CF295" s="305"/>
      <c r="CG295" s="305"/>
      <c r="CH295" s="305"/>
      <c r="CI295" s="305"/>
      <c r="CJ295" s="305"/>
      <c r="CK295" s="305"/>
      <c r="CL295" s="305"/>
      <c r="CM295" s="305"/>
      <c r="CN295" s="305"/>
      <c r="CO295" s="305"/>
      <c r="CP295" s="305"/>
      <c r="CQ295" s="305"/>
      <c r="CR295" s="305"/>
      <c r="CS295" s="305"/>
      <c r="CT295" s="305"/>
      <c r="CU295" s="305"/>
      <c r="CV295" s="305"/>
      <c r="CW295" s="305"/>
      <c r="CX295" s="305"/>
      <c r="CY295" s="305"/>
      <c r="CZ295" s="305"/>
      <c r="DA295" s="305"/>
    </row>
    <row r="296" spans="1:105" s="2" customFormat="1" ht="12.75">
      <c r="A296" s="305"/>
      <c r="B296" s="305"/>
      <c r="C296" s="305"/>
      <c r="D296" s="305"/>
      <c r="E296" s="305"/>
      <c r="F296" s="454"/>
      <c r="G296" s="454"/>
      <c r="H296" s="455"/>
      <c r="I296" s="456"/>
      <c r="J296" s="306"/>
      <c r="K296" s="306"/>
      <c r="L296" s="454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5"/>
      <c r="Z296" s="305"/>
      <c r="AA296" s="305"/>
      <c r="AB296" s="305"/>
      <c r="AC296" s="305"/>
      <c r="AD296" s="305"/>
      <c r="AE296" s="305"/>
      <c r="AF296" s="305"/>
      <c r="AG296" s="305"/>
      <c r="AH296" s="305"/>
      <c r="AI296" s="305"/>
      <c r="AJ296" s="305"/>
      <c r="AK296" s="305"/>
      <c r="AL296" s="305"/>
      <c r="AM296" s="305"/>
      <c r="AN296" s="305"/>
      <c r="AO296" s="305"/>
      <c r="AP296" s="305"/>
      <c r="AQ296" s="305"/>
      <c r="AR296" s="305"/>
      <c r="AS296" s="305"/>
      <c r="AT296" s="305"/>
      <c r="AU296" s="305"/>
      <c r="AV296" s="305"/>
      <c r="AW296" s="305"/>
      <c r="AX296" s="305"/>
      <c r="AY296" s="305"/>
      <c r="AZ296" s="305"/>
      <c r="BA296" s="305"/>
      <c r="BB296" s="305"/>
      <c r="BC296" s="305"/>
      <c r="BD296" s="305"/>
      <c r="BE296" s="305"/>
      <c r="BF296" s="305"/>
      <c r="BG296" s="305"/>
      <c r="BH296" s="305"/>
      <c r="BI296" s="305"/>
      <c r="BJ296" s="305"/>
      <c r="BK296" s="305"/>
      <c r="BL296" s="305"/>
      <c r="BM296" s="305"/>
      <c r="BN296" s="305"/>
      <c r="BO296" s="305"/>
      <c r="BP296" s="305"/>
      <c r="BQ296" s="305"/>
      <c r="BR296" s="305"/>
      <c r="BS296" s="305"/>
      <c r="BT296" s="305"/>
      <c r="BU296" s="305"/>
      <c r="BV296" s="305"/>
      <c r="BW296" s="305"/>
      <c r="BX296" s="305"/>
      <c r="BY296" s="305"/>
      <c r="BZ296" s="305"/>
      <c r="CA296" s="305"/>
      <c r="CB296" s="305"/>
      <c r="CC296" s="305"/>
      <c r="CD296" s="305"/>
      <c r="CE296" s="305"/>
      <c r="CF296" s="305"/>
      <c r="CG296" s="305"/>
      <c r="CH296" s="305"/>
      <c r="CI296" s="305"/>
      <c r="CJ296" s="305"/>
      <c r="CK296" s="305"/>
      <c r="CL296" s="305"/>
      <c r="CM296" s="305"/>
      <c r="CN296" s="305"/>
      <c r="CO296" s="305"/>
      <c r="CP296" s="305"/>
      <c r="CQ296" s="305"/>
      <c r="CR296" s="305"/>
      <c r="CS296" s="305"/>
      <c r="CT296" s="305"/>
      <c r="CU296" s="305"/>
      <c r="CV296" s="305"/>
      <c r="CW296" s="305"/>
      <c r="CX296" s="305"/>
      <c r="CY296" s="305"/>
      <c r="CZ296" s="305"/>
      <c r="DA296" s="305"/>
    </row>
    <row r="297" spans="1:105" s="2" customFormat="1" ht="12.75">
      <c r="A297" s="305"/>
      <c r="B297" s="305"/>
      <c r="C297" s="305"/>
      <c r="D297" s="305"/>
      <c r="E297" s="305"/>
      <c r="F297" s="454"/>
      <c r="G297" s="454"/>
      <c r="H297" s="455"/>
      <c r="I297" s="456"/>
      <c r="J297" s="306"/>
      <c r="K297" s="306"/>
      <c r="L297" s="454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5"/>
      <c r="BR297" s="305"/>
      <c r="BS297" s="305"/>
      <c r="BT297" s="305"/>
      <c r="BU297" s="305"/>
      <c r="BV297" s="305"/>
      <c r="BW297" s="305"/>
      <c r="BX297" s="305"/>
      <c r="BY297" s="305"/>
      <c r="BZ297" s="305"/>
      <c r="CA297" s="305"/>
      <c r="CB297" s="305"/>
      <c r="CC297" s="305"/>
      <c r="CD297" s="305"/>
      <c r="CE297" s="305"/>
      <c r="CF297" s="305"/>
      <c r="CG297" s="305"/>
      <c r="CH297" s="305"/>
      <c r="CI297" s="305"/>
      <c r="CJ297" s="305"/>
      <c r="CK297" s="305"/>
      <c r="CL297" s="305"/>
      <c r="CM297" s="305"/>
      <c r="CN297" s="305"/>
      <c r="CO297" s="305"/>
      <c r="CP297" s="305"/>
      <c r="CQ297" s="305"/>
      <c r="CR297" s="305"/>
      <c r="CS297" s="305"/>
      <c r="CT297" s="305"/>
      <c r="CU297" s="305"/>
      <c r="CV297" s="305"/>
      <c r="CW297" s="305"/>
      <c r="CX297" s="305"/>
      <c r="CY297" s="305"/>
      <c r="CZ297" s="305"/>
      <c r="DA297" s="305"/>
    </row>
    <row r="298" spans="1:105" s="2" customFormat="1" ht="12.75">
      <c r="A298" s="305"/>
      <c r="B298" s="305"/>
      <c r="C298" s="305"/>
      <c r="D298" s="305"/>
      <c r="E298" s="305"/>
      <c r="F298" s="454"/>
      <c r="G298" s="454"/>
      <c r="H298" s="455"/>
      <c r="I298" s="456"/>
      <c r="J298" s="306"/>
      <c r="K298" s="306"/>
      <c r="L298" s="454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5"/>
      <c r="BR298" s="305"/>
      <c r="BS298" s="305"/>
      <c r="BT298" s="305"/>
      <c r="BU298" s="305"/>
      <c r="BV298" s="305"/>
      <c r="BW298" s="305"/>
      <c r="BX298" s="305"/>
      <c r="BY298" s="305"/>
      <c r="BZ298" s="305"/>
      <c r="CA298" s="305"/>
      <c r="CB298" s="305"/>
      <c r="CC298" s="305"/>
      <c r="CD298" s="305"/>
      <c r="CE298" s="305"/>
      <c r="CF298" s="305"/>
      <c r="CG298" s="305"/>
      <c r="CH298" s="305"/>
      <c r="CI298" s="305"/>
      <c r="CJ298" s="305"/>
      <c r="CK298" s="305"/>
      <c r="CL298" s="305"/>
      <c r="CM298" s="305"/>
      <c r="CN298" s="305"/>
      <c r="CO298" s="305"/>
      <c r="CP298" s="305"/>
      <c r="CQ298" s="305"/>
      <c r="CR298" s="305"/>
      <c r="CS298" s="305"/>
      <c r="CT298" s="305"/>
      <c r="CU298" s="305"/>
      <c r="CV298" s="305"/>
      <c r="CW298" s="305"/>
      <c r="CX298" s="305"/>
      <c r="CY298" s="305"/>
      <c r="CZ298" s="305"/>
      <c r="DA298" s="305"/>
    </row>
    <row r="299" spans="1:105" s="2" customFormat="1" ht="12.75">
      <c r="A299" s="305"/>
      <c r="B299" s="305"/>
      <c r="C299" s="305"/>
      <c r="D299" s="305"/>
      <c r="E299" s="305"/>
      <c r="F299" s="454"/>
      <c r="G299" s="454"/>
      <c r="H299" s="455"/>
      <c r="I299" s="456"/>
      <c r="J299" s="306"/>
      <c r="K299" s="306"/>
      <c r="L299" s="454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5"/>
      <c r="BR299" s="305"/>
      <c r="BS299" s="305"/>
      <c r="BT299" s="305"/>
      <c r="BU299" s="305"/>
      <c r="BV299" s="305"/>
      <c r="BW299" s="305"/>
      <c r="BX299" s="305"/>
      <c r="BY299" s="305"/>
      <c r="BZ299" s="305"/>
      <c r="CA299" s="305"/>
      <c r="CB299" s="305"/>
      <c r="CC299" s="305"/>
      <c r="CD299" s="305"/>
      <c r="CE299" s="305"/>
      <c r="CF299" s="305"/>
      <c r="CG299" s="305"/>
      <c r="CH299" s="305"/>
      <c r="CI299" s="305"/>
      <c r="CJ299" s="305"/>
      <c r="CK299" s="305"/>
      <c r="CL299" s="305"/>
      <c r="CM299" s="305"/>
      <c r="CN299" s="305"/>
      <c r="CO299" s="305"/>
      <c r="CP299" s="305"/>
      <c r="CQ299" s="305"/>
      <c r="CR299" s="305"/>
      <c r="CS299" s="305"/>
      <c r="CT299" s="305"/>
      <c r="CU299" s="305"/>
      <c r="CV299" s="305"/>
      <c r="CW299" s="305"/>
      <c r="CX299" s="305"/>
      <c r="CY299" s="305"/>
      <c r="CZ299" s="305"/>
      <c r="DA299" s="305"/>
    </row>
    <row r="300" spans="1:105" s="2" customFormat="1" ht="12.75">
      <c r="A300" s="305"/>
      <c r="B300" s="305"/>
      <c r="C300" s="305"/>
      <c r="D300" s="305"/>
      <c r="E300" s="305"/>
      <c r="F300" s="454"/>
      <c r="G300" s="454"/>
      <c r="H300" s="455"/>
      <c r="I300" s="456"/>
      <c r="J300" s="306"/>
      <c r="K300" s="306"/>
      <c r="L300" s="454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5"/>
      <c r="BR300" s="305"/>
      <c r="BS300" s="305"/>
      <c r="BT300" s="305"/>
      <c r="BU300" s="305"/>
      <c r="BV300" s="305"/>
      <c r="BW300" s="305"/>
      <c r="BX300" s="305"/>
      <c r="BY300" s="305"/>
      <c r="BZ300" s="305"/>
      <c r="CA300" s="305"/>
      <c r="CB300" s="305"/>
      <c r="CC300" s="305"/>
      <c r="CD300" s="305"/>
      <c r="CE300" s="305"/>
      <c r="CF300" s="305"/>
      <c r="CG300" s="305"/>
      <c r="CH300" s="305"/>
      <c r="CI300" s="305"/>
      <c r="CJ300" s="305"/>
      <c r="CK300" s="305"/>
      <c r="CL300" s="305"/>
      <c r="CM300" s="305"/>
      <c r="CN300" s="305"/>
      <c r="CO300" s="305"/>
      <c r="CP300" s="305"/>
      <c r="CQ300" s="305"/>
      <c r="CR300" s="305"/>
      <c r="CS300" s="305"/>
      <c r="CT300" s="305"/>
      <c r="CU300" s="305"/>
      <c r="CV300" s="305"/>
      <c r="CW300" s="305"/>
      <c r="CX300" s="305"/>
      <c r="CY300" s="305"/>
      <c r="CZ300" s="305"/>
      <c r="DA300" s="305"/>
    </row>
    <row r="301" spans="1:105" s="2" customFormat="1" ht="12.75">
      <c r="A301" s="305"/>
      <c r="B301" s="305"/>
      <c r="C301" s="305"/>
      <c r="D301" s="305"/>
      <c r="E301" s="305"/>
      <c r="F301" s="454"/>
      <c r="G301" s="454"/>
      <c r="H301" s="455"/>
      <c r="I301" s="456"/>
      <c r="J301" s="306"/>
      <c r="K301" s="306"/>
      <c r="L301" s="454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5"/>
      <c r="BR301" s="305"/>
      <c r="BS301" s="305"/>
      <c r="BT301" s="305"/>
      <c r="BU301" s="305"/>
      <c r="BV301" s="305"/>
      <c r="BW301" s="305"/>
      <c r="BX301" s="305"/>
      <c r="BY301" s="305"/>
      <c r="BZ301" s="305"/>
      <c r="CA301" s="305"/>
      <c r="CB301" s="305"/>
      <c r="CC301" s="305"/>
      <c r="CD301" s="305"/>
      <c r="CE301" s="305"/>
      <c r="CF301" s="305"/>
      <c r="CG301" s="305"/>
      <c r="CH301" s="305"/>
      <c r="CI301" s="305"/>
      <c r="CJ301" s="305"/>
      <c r="CK301" s="305"/>
      <c r="CL301" s="305"/>
      <c r="CM301" s="305"/>
      <c r="CN301" s="305"/>
      <c r="CO301" s="305"/>
      <c r="CP301" s="305"/>
      <c r="CQ301" s="305"/>
      <c r="CR301" s="305"/>
      <c r="CS301" s="305"/>
      <c r="CT301" s="305"/>
      <c r="CU301" s="305"/>
      <c r="CV301" s="305"/>
      <c r="CW301" s="305"/>
      <c r="CX301" s="305"/>
      <c r="CY301" s="305"/>
      <c r="CZ301" s="305"/>
      <c r="DA301" s="305"/>
    </row>
    <row r="302" spans="1:105" s="2" customFormat="1" ht="12.75">
      <c r="A302" s="305"/>
      <c r="B302" s="305"/>
      <c r="C302" s="305"/>
      <c r="D302" s="305"/>
      <c r="E302" s="305"/>
      <c r="F302" s="454"/>
      <c r="G302" s="454"/>
      <c r="H302" s="455"/>
      <c r="I302" s="456"/>
      <c r="J302" s="306"/>
      <c r="K302" s="306"/>
      <c r="L302" s="454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5"/>
      <c r="BW302" s="305"/>
      <c r="BX302" s="305"/>
      <c r="BY302" s="305"/>
      <c r="BZ302" s="305"/>
      <c r="CA302" s="305"/>
      <c r="CB302" s="305"/>
      <c r="CC302" s="305"/>
      <c r="CD302" s="305"/>
      <c r="CE302" s="305"/>
      <c r="CF302" s="305"/>
      <c r="CG302" s="305"/>
      <c r="CH302" s="305"/>
      <c r="CI302" s="305"/>
      <c r="CJ302" s="305"/>
      <c r="CK302" s="305"/>
      <c r="CL302" s="305"/>
      <c r="CM302" s="305"/>
      <c r="CN302" s="305"/>
      <c r="CO302" s="305"/>
      <c r="CP302" s="305"/>
      <c r="CQ302" s="305"/>
      <c r="CR302" s="305"/>
      <c r="CS302" s="305"/>
      <c r="CT302" s="305"/>
      <c r="CU302" s="305"/>
      <c r="CV302" s="305"/>
      <c r="CW302" s="305"/>
      <c r="CX302" s="305"/>
      <c r="CY302" s="305"/>
      <c r="CZ302" s="305"/>
      <c r="DA302" s="305"/>
    </row>
    <row r="303" spans="1:105" s="2" customFormat="1" ht="12.75">
      <c r="A303" s="305"/>
      <c r="B303" s="305"/>
      <c r="C303" s="305"/>
      <c r="D303" s="305"/>
      <c r="E303" s="305"/>
      <c r="F303" s="454"/>
      <c r="G303" s="454"/>
      <c r="H303" s="455"/>
      <c r="I303" s="456"/>
      <c r="J303" s="306"/>
      <c r="K303" s="306"/>
      <c r="L303" s="454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5"/>
      <c r="BW303" s="305"/>
      <c r="BX303" s="305"/>
      <c r="BY303" s="305"/>
      <c r="BZ303" s="305"/>
      <c r="CA303" s="305"/>
      <c r="CB303" s="305"/>
      <c r="CC303" s="305"/>
      <c r="CD303" s="305"/>
      <c r="CE303" s="305"/>
      <c r="CF303" s="305"/>
      <c r="CG303" s="305"/>
      <c r="CH303" s="305"/>
      <c r="CI303" s="305"/>
      <c r="CJ303" s="305"/>
      <c r="CK303" s="305"/>
      <c r="CL303" s="305"/>
      <c r="CM303" s="305"/>
      <c r="CN303" s="305"/>
      <c r="CO303" s="305"/>
      <c r="CP303" s="305"/>
      <c r="CQ303" s="305"/>
      <c r="CR303" s="305"/>
      <c r="CS303" s="305"/>
      <c r="CT303" s="305"/>
      <c r="CU303" s="305"/>
      <c r="CV303" s="305"/>
      <c r="CW303" s="305"/>
      <c r="CX303" s="305"/>
      <c r="CY303" s="305"/>
      <c r="CZ303" s="305"/>
      <c r="DA303" s="305"/>
    </row>
    <row r="304" spans="1:105" s="2" customFormat="1" ht="12.75">
      <c r="A304" s="305"/>
      <c r="B304" s="305"/>
      <c r="C304" s="305"/>
      <c r="D304" s="305"/>
      <c r="E304" s="305"/>
      <c r="F304" s="454"/>
      <c r="G304" s="454"/>
      <c r="H304" s="455"/>
      <c r="I304" s="456"/>
      <c r="J304" s="306"/>
      <c r="K304" s="306"/>
      <c r="L304" s="454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5"/>
      <c r="BR304" s="305"/>
      <c r="BS304" s="305"/>
      <c r="BT304" s="305"/>
      <c r="BU304" s="305"/>
      <c r="BV304" s="305"/>
      <c r="BW304" s="305"/>
      <c r="BX304" s="305"/>
      <c r="BY304" s="305"/>
      <c r="BZ304" s="305"/>
      <c r="CA304" s="305"/>
      <c r="CB304" s="305"/>
      <c r="CC304" s="305"/>
      <c r="CD304" s="305"/>
      <c r="CE304" s="305"/>
      <c r="CF304" s="305"/>
      <c r="CG304" s="305"/>
      <c r="CH304" s="305"/>
      <c r="CI304" s="305"/>
      <c r="CJ304" s="305"/>
      <c r="CK304" s="305"/>
      <c r="CL304" s="305"/>
      <c r="CM304" s="305"/>
      <c r="CN304" s="305"/>
      <c r="CO304" s="305"/>
      <c r="CP304" s="305"/>
      <c r="CQ304" s="305"/>
      <c r="CR304" s="305"/>
      <c r="CS304" s="305"/>
      <c r="CT304" s="305"/>
      <c r="CU304" s="305"/>
      <c r="CV304" s="305"/>
      <c r="CW304" s="305"/>
      <c r="CX304" s="305"/>
      <c r="CY304" s="305"/>
      <c r="CZ304" s="305"/>
      <c r="DA304" s="305"/>
    </row>
    <row r="305" spans="1:105" s="2" customFormat="1" ht="12.75">
      <c r="A305" s="305"/>
      <c r="B305" s="305"/>
      <c r="C305" s="305"/>
      <c r="D305" s="305"/>
      <c r="E305" s="305"/>
      <c r="F305" s="454"/>
      <c r="G305" s="454"/>
      <c r="H305" s="455"/>
      <c r="I305" s="456"/>
      <c r="J305" s="306"/>
      <c r="K305" s="306"/>
      <c r="L305" s="454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5"/>
      <c r="BR305" s="305"/>
      <c r="BS305" s="305"/>
      <c r="BT305" s="305"/>
      <c r="BU305" s="305"/>
      <c r="BV305" s="305"/>
      <c r="BW305" s="305"/>
      <c r="BX305" s="305"/>
      <c r="BY305" s="305"/>
      <c r="BZ305" s="305"/>
      <c r="CA305" s="305"/>
      <c r="CB305" s="305"/>
      <c r="CC305" s="305"/>
      <c r="CD305" s="305"/>
      <c r="CE305" s="305"/>
      <c r="CF305" s="305"/>
      <c r="CG305" s="305"/>
      <c r="CH305" s="305"/>
      <c r="CI305" s="305"/>
      <c r="CJ305" s="305"/>
      <c r="CK305" s="305"/>
      <c r="CL305" s="305"/>
      <c r="CM305" s="305"/>
      <c r="CN305" s="305"/>
      <c r="CO305" s="305"/>
      <c r="CP305" s="305"/>
      <c r="CQ305" s="305"/>
      <c r="CR305" s="305"/>
      <c r="CS305" s="305"/>
      <c r="CT305" s="305"/>
      <c r="CU305" s="305"/>
      <c r="CV305" s="305"/>
      <c r="CW305" s="305"/>
      <c r="CX305" s="305"/>
      <c r="CY305" s="305"/>
      <c r="CZ305" s="305"/>
      <c r="DA305" s="305"/>
    </row>
    <row r="306" spans="1:105" s="2" customFormat="1" ht="12.75">
      <c r="A306" s="305"/>
      <c r="B306" s="305"/>
      <c r="C306" s="305"/>
      <c r="D306" s="305"/>
      <c r="E306" s="305"/>
      <c r="F306" s="454"/>
      <c r="G306" s="454"/>
      <c r="H306" s="455"/>
      <c r="I306" s="456"/>
      <c r="J306" s="306"/>
      <c r="K306" s="306"/>
      <c r="L306" s="454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5"/>
      <c r="BR306" s="305"/>
      <c r="BS306" s="305"/>
      <c r="BT306" s="305"/>
      <c r="BU306" s="305"/>
      <c r="BV306" s="305"/>
      <c r="BW306" s="305"/>
      <c r="BX306" s="305"/>
      <c r="BY306" s="305"/>
      <c r="BZ306" s="305"/>
      <c r="CA306" s="305"/>
      <c r="CB306" s="305"/>
      <c r="CC306" s="305"/>
      <c r="CD306" s="305"/>
      <c r="CE306" s="305"/>
      <c r="CF306" s="305"/>
      <c r="CG306" s="305"/>
      <c r="CH306" s="305"/>
      <c r="CI306" s="305"/>
      <c r="CJ306" s="305"/>
      <c r="CK306" s="305"/>
      <c r="CL306" s="305"/>
      <c r="CM306" s="305"/>
      <c r="CN306" s="305"/>
      <c r="CO306" s="305"/>
      <c r="CP306" s="305"/>
      <c r="CQ306" s="305"/>
      <c r="CR306" s="305"/>
      <c r="CS306" s="305"/>
      <c r="CT306" s="305"/>
      <c r="CU306" s="305"/>
      <c r="CV306" s="305"/>
      <c r="CW306" s="305"/>
      <c r="CX306" s="305"/>
      <c r="CY306" s="305"/>
      <c r="CZ306" s="305"/>
      <c r="DA306" s="305"/>
    </row>
    <row r="307" spans="1:105" s="2" customFormat="1" ht="12.75">
      <c r="A307" s="305"/>
      <c r="B307" s="305"/>
      <c r="C307" s="305"/>
      <c r="D307" s="305"/>
      <c r="E307" s="305"/>
      <c r="F307" s="454"/>
      <c r="G307" s="454"/>
      <c r="H307" s="455"/>
      <c r="I307" s="456"/>
      <c r="J307" s="306"/>
      <c r="K307" s="306"/>
      <c r="L307" s="454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5"/>
      <c r="BR307" s="305"/>
      <c r="BS307" s="305"/>
      <c r="BT307" s="305"/>
      <c r="BU307" s="305"/>
      <c r="BV307" s="305"/>
      <c r="BW307" s="305"/>
      <c r="BX307" s="305"/>
      <c r="BY307" s="305"/>
      <c r="BZ307" s="305"/>
      <c r="CA307" s="305"/>
      <c r="CB307" s="305"/>
      <c r="CC307" s="305"/>
      <c r="CD307" s="305"/>
      <c r="CE307" s="305"/>
      <c r="CF307" s="305"/>
      <c r="CG307" s="305"/>
      <c r="CH307" s="305"/>
      <c r="CI307" s="305"/>
      <c r="CJ307" s="305"/>
      <c r="CK307" s="305"/>
      <c r="CL307" s="305"/>
      <c r="CM307" s="305"/>
      <c r="CN307" s="305"/>
      <c r="CO307" s="305"/>
      <c r="CP307" s="305"/>
      <c r="CQ307" s="305"/>
      <c r="CR307" s="305"/>
      <c r="CS307" s="305"/>
      <c r="CT307" s="305"/>
      <c r="CU307" s="305"/>
      <c r="CV307" s="305"/>
      <c r="CW307" s="305"/>
      <c r="CX307" s="305"/>
      <c r="CY307" s="305"/>
      <c r="CZ307" s="305"/>
      <c r="DA307" s="305"/>
    </row>
    <row r="308" spans="1:105" s="2" customFormat="1" ht="12.75">
      <c r="A308" s="305"/>
      <c r="B308" s="305"/>
      <c r="C308" s="305"/>
      <c r="D308" s="305"/>
      <c r="E308" s="305"/>
      <c r="F308" s="454"/>
      <c r="G308" s="454"/>
      <c r="H308" s="455"/>
      <c r="I308" s="456"/>
      <c r="J308" s="306"/>
      <c r="K308" s="306"/>
      <c r="L308" s="454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5"/>
      <c r="BR308" s="305"/>
      <c r="BS308" s="305"/>
      <c r="BT308" s="305"/>
      <c r="BU308" s="305"/>
      <c r="BV308" s="305"/>
      <c r="BW308" s="305"/>
      <c r="BX308" s="305"/>
      <c r="BY308" s="305"/>
      <c r="BZ308" s="305"/>
      <c r="CA308" s="305"/>
      <c r="CB308" s="305"/>
      <c r="CC308" s="305"/>
      <c r="CD308" s="305"/>
      <c r="CE308" s="305"/>
      <c r="CF308" s="305"/>
      <c r="CG308" s="305"/>
      <c r="CH308" s="305"/>
      <c r="CI308" s="305"/>
      <c r="CJ308" s="305"/>
      <c r="CK308" s="305"/>
      <c r="CL308" s="305"/>
      <c r="CM308" s="305"/>
      <c r="CN308" s="305"/>
      <c r="CO308" s="305"/>
      <c r="CP308" s="305"/>
      <c r="CQ308" s="305"/>
      <c r="CR308" s="305"/>
      <c r="CS308" s="305"/>
      <c r="CT308" s="305"/>
      <c r="CU308" s="305"/>
      <c r="CV308" s="305"/>
      <c r="CW308" s="305"/>
      <c r="CX308" s="305"/>
      <c r="CY308" s="305"/>
      <c r="CZ308" s="305"/>
      <c r="DA308" s="305"/>
    </row>
    <row r="309" spans="1:105" s="2" customFormat="1" ht="12.75">
      <c r="A309" s="305"/>
      <c r="B309" s="305"/>
      <c r="C309" s="305"/>
      <c r="D309" s="305"/>
      <c r="E309" s="305"/>
      <c r="F309" s="454"/>
      <c r="G309" s="454"/>
      <c r="H309" s="455"/>
      <c r="I309" s="456"/>
      <c r="J309" s="306"/>
      <c r="K309" s="306"/>
      <c r="L309" s="454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5"/>
      <c r="BR309" s="305"/>
      <c r="BS309" s="305"/>
      <c r="BT309" s="305"/>
      <c r="BU309" s="305"/>
      <c r="BV309" s="305"/>
      <c r="BW309" s="305"/>
      <c r="BX309" s="305"/>
      <c r="BY309" s="305"/>
      <c r="BZ309" s="305"/>
      <c r="CA309" s="305"/>
      <c r="CB309" s="305"/>
      <c r="CC309" s="305"/>
      <c r="CD309" s="305"/>
      <c r="CE309" s="305"/>
      <c r="CF309" s="305"/>
      <c r="CG309" s="305"/>
      <c r="CH309" s="305"/>
      <c r="CI309" s="305"/>
      <c r="CJ309" s="305"/>
      <c r="CK309" s="305"/>
      <c r="CL309" s="305"/>
      <c r="CM309" s="305"/>
      <c r="CN309" s="305"/>
      <c r="CO309" s="305"/>
      <c r="CP309" s="305"/>
      <c r="CQ309" s="305"/>
      <c r="CR309" s="305"/>
      <c r="CS309" s="305"/>
      <c r="CT309" s="305"/>
      <c r="CU309" s="305"/>
      <c r="CV309" s="305"/>
      <c r="CW309" s="305"/>
      <c r="CX309" s="305"/>
      <c r="CY309" s="305"/>
      <c r="CZ309" s="305"/>
      <c r="DA309" s="305"/>
    </row>
    <row r="310" spans="1:105" s="2" customFormat="1" ht="12.75">
      <c r="A310" s="305"/>
      <c r="B310" s="305"/>
      <c r="C310" s="305"/>
      <c r="D310" s="305"/>
      <c r="E310" s="305"/>
      <c r="F310" s="454"/>
      <c r="G310" s="454"/>
      <c r="H310" s="455"/>
      <c r="I310" s="456"/>
      <c r="J310" s="306"/>
      <c r="K310" s="306"/>
      <c r="L310" s="454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5"/>
      <c r="BR310" s="305"/>
      <c r="BS310" s="305"/>
      <c r="BT310" s="305"/>
      <c r="BU310" s="305"/>
      <c r="BV310" s="305"/>
      <c r="BW310" s="305"/>
      <c r="BX310" s="305"/>
      <c r="BY310" s="305"/>
      <c r="BZ310" s="305"/>
      <c r="CA310" s="305"/>
      <c r="CB310" s="305"/>
      <c r="CC310" s="305"/>
      <c r="CD310" s="305"/>
      <c r="CE310" s="305"/>
      <c r="CF310" s="305"/>
      <c r="CG310" s="305"/>
      <c r="CH310" s="305"/>
      <c r="CI310" s="305"/>
      <c r="CJ310" s="305"/>
      <c r="CK310" s="305"/>
      <c r="CL310" s="305"/>
      <c r="CM310" s="305"/>
      <c r="CN310" s="305"/>
      <c r="CO310" s="305"/>
      <c r="CP310" s="305"/>
      <c r="CQ310" s="305"/>
      <c r="CR310" s="305"/>
      <c r="CS310" s="305"/>
      <c r="CT310" s="305"/>
      <c r="CU310" s="305"/>
      <c r="CV310" s="305"/>
      <c r="CW310" s="305"/>
      <c r="CX310" s="305"/>
      <c r="CY310" s="305"/>
      <c r="CZ310" s="305"/>
      <c r="DA310" s="305"/>
    </row>
    <row r="311" spans="1:105" s="2" customFormat="1" ht="12.75">
      <c r="A311" s="305"/>
      <c r="B311" s="305"/>
      <c r="C311" s="305"/>
      <c r="D311" s="305"/>
      <c r="E311" s="305"/>
      <c r="F311" s="454"/>
      <c r="G311" s="454"/>
      <c r="H311" s="455"/>
      <c r="I311" s="456"/>
      <c r="J311" s="306"/>
      <c r="K311" s="306"/>
      <c r="L311" s="454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5"/>
      <c r="BR311" s="305"/>
      <c r="BS311" s="305"/>
      <c r="BT311" s="305"/>
      <c r="BU311" s="305"/>
      <c r="BV311" s="305"/>
      <c r="BW311" s="305"/>
      <c r="BX311" s="305"/>
      <c r="BY311" s="305"/>
      <c r="BZ311" s="305"/>
      <c r="CA311" s="305"/>
      <c r="CB311" s="305"/>
      <c r="CC311" s="305"/>
      <c r="CD311" s="305"/>
      <c r="CE311" s="305"/>
      <c r="CF311" s="305"/>
      <c r="CG311" s="305"/>
      <c r="CH311" s="305"/>
      <c r="CI311" s="305"/>
      <c r="CJ311" s="305"/>
      <c r="CK311" s="305"/>
      <c r="CL311" s="305"/>
      <c r="CM311" s="305"/>
      <c r="CN311" s="305"/>
      <c r="CO311" s="305"/>
      <c r="CP311" s="305"/>
      <c r="CQ311" s="305"/>
      <c r="CR311" s="305"/>
      <c r="CS311" s="305"/>
      <c r="CT311" s="305"/>
      <c r="CU311" s="305"/>
      <c r="CV311" s="305"/>
      <c r="CW311" s="305"/>
      <c r="CX311" s="305"/>
      <c r="CY311" s="305"/>
      <c r="CZ311" s="305"/>
      <c r="DA311" s="305"/>
    </row>
    <row r="312" spans="1:105" s="2" customFormat="1" ht="12.75">
      <c r="A312" s="305"/>
      <c r="B312" s="305"/>
      <c r="C312" s="305"/>
      <c r="D312" s="305"/>
      <c r="E312" s="305"/>
      <c r="F312" s="454"/>
      <c r="G312" s="454"/>
      <c r="H312" s="455"/>
      <c r="I312" s="456"/>
      <c r="J312" s="306"/>
      <c r="K312" s="306"/>
      <c r="L312" s="454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5"/>
      <c r="BR312" s="305"/>
      <c r="BS312" s="305"/>
      <c r="BT312" s="305"/>
      <c r="BU312" s="305"/>
      <c r="BV312" s="305"/>
      <c r="BW312" s="305"/>
      <c r="BX312" s="305"/>
      <c r="BY312" s="305"/>
      <c r="BZ312" s="305"/>
      <c r="CA312" s="305"/>
      <c r="CB312" s="305"/>
      <c r="CC312" s="305"/>
      <c r="CD312" s="305"/>
      <c r="CE312" s="305"/>
      <c r="CF312" s="305"/>
      <c r="CG312" s="305"/>
      <c r="CH312" s="305"/>
      <c r="CI312" s="305"/>
      <c r="CJ312" s="305"/>
      <c r="CK312" s="305"/>
      <c r="CL312" s="305"/>
      <c r="CM312" s="305"/>
      <c r="CN312" s="305"/>
      <c r="CO312" s="305"/>
      <c r="CP312" s="305"/>
      <c r="CQ312" s="305"/>
      <c r="CR312" s="305"/>
      <c r="CS312" s="305"/>
      <c r="CT312" s="305"/>
      <c r="CU312" s="305"/>
      <c r="CV312" s="305"/>
      <c r="CW312" s="305"/>
      <c r="CX312" s="305"/>
      <c r="CY312" s="305"/>
      <c r="CZ312" s="305"/>
      <c r="DA312" s="305"/>
    </row>
    <row r="313" spans="1:105" s="2" customFormat="1" ht="12.75">
      <c r="A313" s="305"/>
      <c r="B313" s="305"/>
      <c r="C313" s="305"/>
      <c r="D313" s="305"/>
      <c r="E313" s="305"/>
      <c r="F313" s="454"/>
      <c r="G313" s="454"/>
      <c r="H313" s="455"/>
      <c r="I313" s="456"/>
      <c r="J313" s="306"/>
      <c r="K313" s="306"/>
      <c r="L313" s="454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5"/>
      <c r="BR313" s="305"/>
      <c r="BS313" s="305"/>
      <c r="BT313" s="305"/>
      <c r="BU313" s="305"/>
      <c r="BV313" s="305"/>
      <c r="BW313" s="305"/>
      <c r="BX313" s="305"/>
      <c r="BY313" s="305"/>
      <c r="BZ313" s="305"/>
      <c r="CA313" s="305"/>
      <c r="CB313" s="305"/>
      <c r="CC313" s="305"/>
      <c r="CD313" s="305"/>
      <c r="CE313" s="305"/>
      <c r="CF313" s="305"/>
      <c r="CG313" s="305"/>
      <c r="CH313" s="305"/>
      <c r="CI313" s="305"/>
      <c r="CJ313" s="305"/>
      <c r="CK313" s="305"/>
      <c r="CL313" s="305"/>
      <c r="CM313" s="305"/>
      <c r="CN313" s="305"/>
      <c r="CO313" s="305"/>
      <c r="CP313" s="305"/>
      <c r="CQ313" s="305"/>
      <c r="CR313" s="305"/>
      <c r="CS313" s="305"/>
      <c r="CT313" s="305"/>
      <c r="CU313" s="305"/>
      <c r="CV313" s="305"/>
      <c r="CW313" s="305"/>
      <c r="CX313" s="305"/>
      <c r="CY313" s="305"/>
      <c r="CZ313" s="305"/>
      <c r="DA313" s="305"/>
    </row>
    <row r="314" spans="1:105" s="2" customFormat="1" ht="12.75">
      <c r="A314" s="305"/>
      <c r="B314" s="305"/>
      <c r="C314" s="305"/>
      <c r="D314" s="305"/>
      <c r="E314" s="305"/>
      <c r="F314" s="454"/>
      <c r="G314" s="454"/>
      <c r="H314" s="455"/>
      <c r="I314" s="456"/>
      <c r="J314" s="306"/>
      <c r="K314" s="306"/>
      <c r="L314" s="454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5"/>
      <c r="AB314" s="305"/>
      <c r="AC314" s="305"/>
      <c r="AD314" s="305"/>
      <c r="AE314" s="305"/>
      <c r="AF314" s="305"/>
      <c r="AG314" s="305"/>
      <c r="AH314" s="305"/>
      <c r="AI314" s="305"/>
      <c r="AJ314" s="305"/>
      <c r="AK314" s="305"/>
      <c r="AL314" s="305"/>
      <c r="AM314" s="305"/>
      <c r="AN314" s="305"/>
      <c r="AO314" s="305"/>
      <c r="AP314" s="305"/>
      <c r="AQ314" s="305"/>
      <c r="AR314" s="305"/>
      <c r="AS314" s="305"/>
      <c r="AT314" s="305"/>
      <c r="AU314" s="305"/>
      <c r="AV314" s="305"/>
      <c r="AW314" s="305"/>
      <c r="AX314" s="305"/>
      <c r="AY314" s="305"/>
      <c r="AZ314" s="305"/>
      <c r="BA314" s="305"/>
      <c r="BB314" s="305"/>
      <c r="BC314" s="305"/>
      <c r="BD314" s="305"/>
      <c r="BE314" s="305"/>
      <c r="BF314" s="305"/>
      <c r="BG314" s="305"/>
      <c r="BH314" s="305"/>
      <c r="BI314" s="305"/>
      <c r="BJ314" s="305"/>
      <c r="BK314" s="305"/>
      <c r="BL314" s="305"/>
      <c r="BM314" s="305"/>
      <c r="BN314" s="305"/>
      <c r="BO314" s="305"/>
      <c r="BP314" s="305"/>
      <c r="BQ314" s="305"/>
      <c r="BR314" s="305"/>
      <c r="BS314" s="305"/>
      <c r="BT314" s="305"/>
      <c r="BU314" s="305"/>
      <c r="BV314" s="305"/>
      <c r="BW314" s="305"/>
      <c r="BX314" s="305"/>
      <c r="BY314" s="305"/>
      <c r="BZ314" s="305"/>
      <c r="CA314" s="305"/>
      <c r="CB314" s="305"/>
      <c r="CC314" s="305"/>
      <c r="CD314" s="305"/>
      <c r="CE314" s="305"/>
      <c r="CF314" s="305"/>
      <c r="CG314" s="305"/>
      <c r="CH314" s="305"/>
      <c r="CI314" s="305"/>
      <c r="CJ314" s="305"/>
      <c r="CK314" s="305"/>
      <c r="CL314" s="305"/>
      <c r="CM314" s="305"/>
      <c r="CN314" s="305"/>
      <c r="CO314" s="305"/>
      <c r="CP314" s="305"/>
      <c r="CQ314" s="305"/>
      <c r="CR314" s="305"/>
      <c r="CS314" s="305"/>
      <c r="CT314" s="305"/>
      <c r="CU314" s="305"/>
      <c r="CV314" s="305"/>
      <c r="CW314" s="305"/>
      <c r="CX314" s="305"/>
      <c r="CY314" s="305"/>
      <c r="CZ314" s="305"/>
      <c r="DA314" s="305"/>
    </row>
    <row r="315" spans="1:105" s="2" customFormat="1" ht="12.75">
      <c r="A315" s="305"/>
      <c r="B315" s="305"/>
      <c r="C315" s="305"/>
      <c r="D315" s="305"/>
      <c r="E315" s="305"/>
      <c r="F315" s="454"/>
      <c r="G315" s="454"/>
      <c r="H315" s="455"/>
      <c r="I315" s="456"/>
      <c r="J315" s="306"/>
      <c r="K315" s="306"/>
      <c r="L315" s="454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5"/>
      <c r="AB315" s="305"/>
      <c r="AC315" s="305"/>
      <c r="AD315" s="305"/>
      <c r="AE315" s="305"/>
      <c r="AF315" s="305"/>
      <c r="AG315" s="305"/>
      <c r="AH315" s="305"/>
      <c r="AI315" s="305"/>
      <c r="AJ315" s="305"/>
      <c r="AK315" s="305"/>
      <c r="AL315" s="305"/>
      <c r="AM315" s="305"/>
      <c r="AN315" s="305"/>
      <c r="AO315" s="305"/>
      <c r="AP315" s="305"/>
      <c r="AQ315" s="305"/>
      <c r="AR315" s="305"/>
      <c r="AS315" s="305"/>
      <c r="AT315" s="305"/>
      <c r="AU315" s="305"/>
      <c r="AV315" s="305"/>
      <c r="AW315" s="305"/>
      <c r="AX315" s="305"/>
      <c r="AY315" s="305"/>
      <c r="AZ315" s="305"/>
      <c r="BA315" s="305"/>
      <c r="BB315" s="305"/>
      <c r="BC315" s="305"/>
      <c r="BD315" s="305"/>
      <c r="BE315" s="305"/>
      <c r="BF315" s="305"/>
      <c r="BG315" s="305"/>
      <c r="BH315" s="305"/>
      <c r="BI315" s="305"/>
      <c r="BJ315" s="305"/>
      <c r="BK315" s="305"/>
      <c r="BL315" s="305"/>
      <c r="BM315" s="305"/>
      <c r="BN315" s="305"/>
      <c r="BO315" s="305"/>
      <c r="BP315" s="305"/>
      <c r="BQ315" s="305"/>
      <c r="BR315" s="305"/>
      <c r="BS315" s="305"/>
      <c r="BT315" s="305"/>
      <c r="BU315" s="305"/>
      <c r="BV315" s="305"/>
      <c r="BW315" s="305"/>
      <c r="BX315" s="305"/>
      <c r="BY315" s="305"/>
      <c r="BZ315" s="305"/>
      <c r="CA315" s="305"/>
      <c r="CB315" s="305"/>
      <c r="CC315" s="305"/>
      <c r="CD315" s="305"/>
      <c r="CE315" s="305"/>
      <c r="CF315" s="305"/>
      <c r="CG315" s="305"/>
      <c r="CH315" s="305"/>
      <c r="CI315" s="305"/>
      <c r="CJ315" s="305"/>
      <c r="CK315" s="305"/>
      <c r="CL315" s="305"/>
      <c r="CM315" s="305"/>
      <c r="CN315" s="305"/>
      <c r="CO315" s="305"/>
      <c r="CP315" s="305"/>
      <c r="CQ315" s="305"/>
      <c r="CR315" s="305"/>
      <c r="CS315" s="305"/>
      <c r="CT315" s="305"/>
      <c r="CU315" s="305"/>
      <c r="CV315" s="305"/>
      <c r="CW315" s="305"/>
      <c r="CX315" s="305"/>
      <c r="CY315" s="305"/>
      <c r="CZ315" s="305"/>
      <c r="DA315" s="305"/>
    </row>
    <row r="316" spans="1:105" s="2" customFormat="1" ht="12.75">
      <c r="A316" s="305"/>
      <c r="B316" s="305"/>
      <c r="C316" s="305"/>
      <c r="D316" s="305"/>
      <c r="E316" s="305"/>
      <c r="F316" s="454"/>
      <c r="G316" s="454"/>
      <c r="H316" s="455"/>
      <c r="I316" s="456"/>
      <c r="J316" s="306"/>
      <c r="K316" s="306"/>
      <c r="L316" s="454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5"/>
      <c r="AB316" s="305"/>
      <c r="AC316" s="305"/>
      <c r="AD316" s="305"/>
      <c r="AE316" s="305"/>
      <c r="AF316" s="305"/>
      <c r="AG316" s="305"/>
      <c r="AH316" s="305"/>
      <c r="AI316" s="305"/>
      <c r="AJ316" s="305"/>
      <c r="AK316" s="305"/>
      <c r="AL316" s="305"/>
      <c r="AM316" s="305"/>
      <c r="AN316" s="305"/>
      <c r="AO316" s="305"/>
      <c r="AP316" s="305"/>
      <c r="AQ316" s="305"/>
      <c r="AR316" s="305"/>
      <c r="AS316" s="305"/>
      <c r="AT316" s="305"/>
      <c r="AU316" s="305"/>
      <c r="AV316" s="305"/>
      <c r="AW316" s="305"/>
      <c r="AX316" s="305"/>
      <c r="AY316" s="305"/>
      <c r="AZ316" s="305"/>
      <c r="BA316" s="305"/>
      <c r="BB316" s="305"/>
      <c r="BC316" s="305"/>
      <c r="BD316" s="305"/>
      <c r="BE316" s="305"/>
      <c r="BF316" s="305"/>
      <c r="BG316" s="305"/>
      <c r="BH316" s="305"/>
      <c r="BI316" s="305"/>
      <c r="BJ316" s="305"/>
      <c r="BK316" s="305"/>
      <c r="BL316" s="305"/>
      <c r="BM316" s="305"/>
      <c r="BN316" s="305"/>
      <c r="BO316" s="305"/>
      <c r="BP316" s="305"/>
      <c r="BQ316" s="305"/>
      <c r="BR316" s="305"/>
      <c r="BS316" s="305"/>
      <c r="BT316" s="305"/>
      <c r="BU316" s="305"/>
      <c r="BV316" s="305"/>
      <c r="BW316" s="305"/>
      <c r="BX316" s="305"/>
      <c r="BY316" s="305"/>
      <c r="BZ316" s="305"/>
      <c r="CA316" s="305"/>
      <c r="CB316" s="305"/>
      <c r="CC316" s="305"/>
      <c r="CD316" s="305"/>
      <c r="CE316" s="305"/>
      <c r="CF316" s="305"/>
      <c r="CG316" s="305"/>
      <c r="CH316" s="305"/>
      <c r="CI316" s="305"/>
      <c r="CJ316" s="305"/>
      <c r="CK316" s="305"/>
      <c r="CL316" s="305"/>
      <c r="CM316" s="305"/>
      <c r="CN316" s="305"/>
      <c r="CO316" s="305"/>
      <c r="CP316" s="305"/>
      <c r="CQ316" s="305"/>
      <c r="CR316" s="305"/>
      <c r="CS316" s="305"/>
      <c r="CT316" s="305"/>
      <c r="CU316" s="305"/>
      <c r="CV316" s="305"/>
      <c r="CW316" s="305"/>
      <c r="CX316" s="305"/>
      <c r="CY316" s="305"/>
      <c r="CZ316" s="305"/>
      <c r="DA316" s="305"/>
    </row>
    <row r="317" spans="1:105" s="2" customFormat="1" ht="12.75">
      <c r="A317" s="305"/>
      <c r="B317" s="305"/>
      <c r="C317" s="305"/>
      <c r="D317" s="305"/>
      <c r="E317" s="305"/>
      <c r="F317" s="454"/>
      <c r="G317" s="454"/>
      <c r="H317" s="455"/>
      <c r="I317" s="456"/>
      <c r="J317" s="306"/>
      <c r="K317" s="306"/>
      <c r="L317" s="454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5"/>
      <c r="AB317" s="305"/>
      <c r="AC317" s="305"/>
      <c r="AD317" s="305"/>
      <c r="AE317" s="305"/>
      <c r="AF317" s="305"/>
      <c r="AG317" s="305"/>
      <c r="AH317" s="305"/>
      <c r="AI317" s="305"/>
      <c r="AJ317" s="305"/>
      <c r="AK317" s="305"/>
      <c r="AL317" s="305"/>
      <c r="AM317" s="305"/>
      <c r="AN317" s="305"/>
      <c r="AO317" s="305"/>
      <c r="AP317" s="305"/>
      <c r="AQ317" s="305"/>
      <c r="AR317" s="305"/>
      <c r="AS317" s="305"/>
      <c r="AT317" s="305"/>
      <c r="AU317" s="305"/>
      <c r="AV317" s="305"/>
      <c r="AW317" s="305"/>
      <c r="AX317" s="305"/>
      <c r="AY317" s="305"/>
      <c r="AZ317" s="305"/>
      <c r="BA317" s="305"/>
      <c r="BB317" s="305"/>
      <c r="BC317" s="305"/>
      <c r="BD317" s="305"/>
      <c r="BE317" s="305"/>
      <c r="BF317" s="305"/>
      <c r="BG317" s="305"/>
      <c r="BH317" s="305"/>
      <c r="BI317" s="305"/>
      <c r="BJ317" s="305"/>
      <c r="BK317" s="305"/>
      <c r="BL317" s="305"/>
      <c r="BM317" s="305"/>
      <c r="BN317" s="305"/>
      <c r="BO317" s="305"/>
      <c r="BP317" s="305"/>
      <c r="BQ317" s="305"/>
      <c r="BR317" s="305"/>
      <c r="BS317" s="305"/>
      <c r="BT317" s="305"/>
      <c r="BU317" s="305"/>
      <c r="BV317" s="305"/>
      <c r="BW317" s="305"/>
      <c r="BX317" s="305"/>
      <c r="BY317" s="305"/>
      <c r="BZ317" s="305"/>
      <c r="CA317" s="305"/>
      <c r="CB317" s="305"/>
      <c r="CC317" s="305"/>
      <c r="CD317" s="305"/>
      <c r="CE317" s="305"/>
      <c r="CF317" s="305"/>
      <c r="CG317" s="305"/>
      <c r="CH317" s="305"/>
      <c r="CI317" s="305"/>
      <c r="CJ317" s="305"/>
      <c r="CK317" s="305"/>
      <c r="CL317" s="305"/>
      <c r="CM317" s="305"/>
      <c r="CN317" s="305"/>
      <c r="CO317" s="305"/>
      <c r="CP317" s="305"/>
      <c r="CQ317" s="305"/>
      <c r="CR317" s="305"/>
      <c r="CS317" s="305"/>
      <c r="CT317" s="305"/>
      <c r="CU317" s="305"/>
      <c r="CV317" s="305"/>
      <c r="CW317" s="305"/>
      <c r="CX317" s="305"/>
      <c r="CY317" s="305"/>
      <c r="CZ317" s="305"/>
      <c r="DA317" s="305"/>
    </row>
    <row r="318" spans="1:105" s="2" customFormat="1" ht="12.75">
      <c r="A318" s="305"/>
      <c r="B318" s="305"/>
      <c r="C318" s="305"/>
      <c r="D318" s="305"/>
      <c r="E318" s="305"/>
      <c r="F318" s="454"/>
      <c r="G318" s="454"/>
      <c r="H318" s="455"/>
      <c r="I318" s="456"/>
      <c r="J318" s="306"/>
      <c r="K318" s="306"/>
      <c r="L318" s="454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5"/>
      <c r="AB318" s="305"/>
      <c r="AC318" s="305"/>
      <c r="AD318" s="305"/>
      <c r="AE318" s="305"/>
      <c r="AF318" s="305"/>
      <c r="AG318" s="305"/>
      <c r="AH318" s="305"/>
      <c r="AI318" s="305"/>
      <c r="AJ318" s="305"/>
      <c r="AK318" s="305"/>
      <c r="AL318" s="305"/>
      <c r="AM318" s="305"/>
      <c r="AN318" s="305"/>
      <c r="AO318" s="305"/>
      <c r="AP318" s="305"/>
      <c r="AQ318" s="305"/>
      <c r="AR318" s="305"/>
      <c r="AS318" s="305"/>
      <c r="AT318" s="305"/>
      <c r="AU318" s="305"/>
      <c r="AV318" s="305"/>
      <c r="AW318" s="305"/>
      <c r="AX318" s="305"/>
      <c r="AY318" s="305"/>
      <c r="AZ318" s="305"/>
      <c r="BA318" s="305"/>
      <c r="BB318" s="305"/>
      <c r="BC318" s="305"/>
      <c r="BD318" s="305"/>
      <c r="BE318" s="305"/>
      <c r="BF318" s="305"/>
      <c r="BG318" s="305"/>
      <c r="BH318" s="305"/>
      <c r="BI318" s="305"/>
      <c r="BJ318" s="305"/>
      <c r="BK318" s="305"/>
      <c r="BL318" s="305"/>
      <c r="BM318" s="305"/>
      <c r="BN318" s="305"/>
      <c r="BO318" s="305"/>
      <c r="BP318" s="305"/>
      <c r="BQ318" s="305"/>
      <c r="BR318" s="305"/>
      <c r="BS318" s="305"/>
      <c r="BT318" s="305"/>
      <c r="BU318" s="305"/>
      <c r="BV318" s="305"/>
      <c r="BW318" s="305"/>
      <c r="BX318" s="305"/>
      <c r="BY318" s="305"/>
      <c r="BZ318" s="305"/>
      <c r="CA318" s="305"/>
      <c r="CB318" s="305"/>
      <c r="CC318" s="305"/>
      <c r="CD318" s="305"/>
      <c r="CE318" s="305"/>
      <c r="CF318" s="305"/>
      <c r="CG318" s="305"/>
      <c r="CH318" s="305"/>
      <c r="CI318" s="305"/>
      <c r="CJ318" s="305"/>
      <c r="CK318" s="305"/>
      <c r="CL318" s="305"/>
      <c r="CM318" s="305"/>
      <c r="CN318" s="305"/>
      <c r="CO318" s="305"/>
      <c r="CP318" s="305"/>
      <c r="CQ318" s="305"/>
      <c r="CR318" s="305"/>
      <c r="CS318" s="305"/>
      <c r="CT318" s="305"/>
      <c r="CU318" s="305"/>
      <c r="CV318" s="305"/>
      <c r="CW318" s="305"/>
      <c r="CX318" s="305"/>
      <c r="CY318" s="305"/>
      <c r="CZ318" s="305"/>
      <c r="DA318" s="305"/>
    </row>
    <row r="319" spans="1:105" s="2" customFormat="1" ht="12.75">
      <c r="A319" s="305"/>
      <c r="B319" s="305"/>
      <c r="C319" s="305"/>
      <c r="D319" s="305"/>
      <c r="E319" s="305"/>
      <c r="F319" s="454"/>
      <c r="G319" s="454"/>
      <c r="H319" s="455"/>
      <c r="I319" s="456"/>
      <c r="J319" s="306"/>
      <c r="K319" s="306"/>
      <c r="L319" s="454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5"/>
      <c r="AB319" s="305"/>
      <c r="AC319" s="305"/>
      <c r="AD319" s="305"/>
      <c r="AE319" s="305"/>
      <c r="AF319" s="305"/>
      <c r="AG319" s="305"/>
      <c r="AH319" s="305"/>
      <c r="AI319" s="305"/>
      <c r="AJ319" s="305"/>
      <c r="AK319" s="305"/>
      <c r="AL319" s="305"/>
      <c r="AM319" s="305"/>
      <c r="AN319" s="305"/>
      <c r="AO319" s="305"/>
      <c r="AP319" s="305"/>
      <c r="AQ319" s="305"/>
      <c r="AR319" s="305"/>
      <c r="AS319" s="305"/>
      <c r="AT319" s="305"/>
      <c r="AU319" s="305"/>
      <c r="AV319" s="305"/>
      <c r="AW319" s="305"/>
      <c r="AX319" s="305"/>
      <c r="AY319" s="305"/>
      <c r="AZ319" s="305"/>
      <c r="BA319" s="305"/>
      <c r="BB319" s="305"/>
      <c r="BC319" s="305"/>
      <c r="BD319" s="305"/>
      <c r="BE319" s="305"/>
      <c r="BF319" s="305"/>
      <c r="BG319" s="305"/>
      <c r="BH319" s="305"/>
      <c r="BI319" s="305"/>
      <c r="BJ319" s="305"/>
      <c r="BK319" s="305"/>
      <c r="BL319" s="305"/>
      <c r="BM319" s="305"/>
      <c r="BN319" s="305"/>
      <c r="BO319" s="305"/>
      <c r="BP319" s="305"/>
      <c r="BQ319" s="305"/>
      <c r="BR319" s="305"/>
      <c r="BS319" s="305"/>
      <c r="BT319" s="305"/>
      <c r="BU319" s="305"/>
      <c r="BV319" s="305"/>
      <c r="BW319" s="305"/>
      <c r="BX319" s="305"/>
      <c r="BY319" s="305"/>
      <c r="BZ319" s="305"/>
      <c r="CA319" s="305"/>
      <c r="CB319" s="305"/>
      <c r="CC319" s="305"/>
      <c r="CD319" s="305"/>
      <c r="CE319" s="305"/>
      <c r="CF319" s="305"/>
      <c r="CG319" s="305"/>
      <c r="CH319" s="305"/>
      <c r="CI319" s="305"/>
      <c r="CJ319" s="305"/>
      <c r="CK319" s="305"/>
      <c r="CL319" s="305"/>
      <c r="CM319" s="305"/>
      <c r="CN319" s="305"/>
      <c r="CO319" s="305"/>
      <c r="CP319" s="305"/>
      <c r="CQ319" s="305"/>
      <c r="CR319" s="305"/>
      <c r="CS319" s="305"/>
      <c r="CT319" s="305"/>
      <c r="CU319" s="305"/>
      <c r="CV319" s="305"/>
      <c r="CW319" s="305"/>
      <c r="CX319" s="305"/>
      <c r="CY319" s="305"/>
      <c r="CZ319" s="305"/>
      <c r="DA319" s="305"/>
    </row>
    <row r="320" spans="1:105" s="2" customFormat="1" ht="12.75">
      <c r="A320" s="305"/>
      <c r="B320" s="305"/>
      <c r="C320" s="305"/>
      <c r="D320" s="305"/>
      <c r="E320" s="305"/>
      <c r="F320" s="454"/>
      <c r="G320" s="454"/>
      <c r="H320" s="455"/>
      <c r="I320" s="456"/>
      <c r="J320" s="306"/>
      <c r="K320" s="306"/>
      <c r="L320" s="454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5"/>
      <c r="AF320" s="305"/>
      <c r="AG320" s="305"/>
      <c r="AH320" s="305"/>
      <c r="AI320" s="305"/>
      <c r="AJ320" s="305"/>
      <c r="AK320" s="305"/>
      <c r="AL320" s="305"/>
      <c r="AM320" s="305"/>
      <c r="AN320" s="305"/>
      <c r="AO320" s="305"/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/>
      <c r="BM320" s="305"/>
      <c r="BN320" s="305"/>
      <c r="BO320" s="305"/>
      <c r="BP320" s="305"/>
      <c r="BQ320" s="305"/>
      <c r="BR320" s="305"/>
      <c r="BS320" s="305"/>
      <c r="BT320" s="305"/>
      <c r="BU320" s="305"/>
      <c r="BV320" s="305"/>
      <c r="BW320" s="305"/>
      <c r="BX320" s="305"/>
      <c r="BY320" s="305"/>
      <c r="BZ320" s="305"/>
      <c r="CA320" s="305"/>
      <c r="CB320" s="305"/>
      <c r="CC320" s="305"/>
      <c r="CD320" s="305"/>
      <c r="CE320" s="305"/>
      <c r="CF320" s="305"/>
      <c r="CG320" s="305"/>
      <c r="CH320" s="305"/>
      <c r="CI320" s="305"/>
      <c r="CJ320" s="305"/>
      <c r="CK320" s="305"/>
      <c r="CL320" s="305"/>
      <c r="CM320" s="305"/>
      <c r="CN320" s="305"/>
      <c r="CO320" s="305"/>
      <c r="CP320" s="305"/>
      <c r="CQ320" s="305"/>
      <c r="CR320" s="305"/>
      <c r="CS320" s="305"/>
      <c r="CT320" s="305"/>
      <c r="CU320" s="305"/>
      <c r="CV320" s="305"/>
      <c r="CW320" s="305"/>
      <c r="CX320" s="305"/>
      <c r="CY320" s="305"/>
      <c r="CZ320" s="305"/>
      <c r="DA320" s="305"/>
    </row>
    <row r="321" spans="1:105" s="2" customFormat="1" ht="12.75">
      <c r="A321" s="305"/>
      <c r="B321" s="305"/>
      <c r="C321" s="305"/>
      <c r="D321" s="305"/>
      <c r="E321" s="305"/>
      <c r="F321" s="454"/>
      <c r="G321" s="454"/>
      <c r="H321" s="455"/>
      <c r="I321" s="456"/>
      <c r="J321" s="306"/>
      <c r="K321" s="306"/>
      <c r="L321" s="454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5"/>
      <c r="AB321" s="305"/>
      <c r="AC321" s="305"/>
      <c r="AD321" s="305"/>
      <c r="AE321" s="305"/>
      <c r="AF321" s="305"/>
      <c r="AG321" s="305"/>
      <c r="AH321" s="305"/>
      <c r="AI321" s="305"/>
      <c r="AJ321" s="305"/>
      <c r="AK321" s="305"/>
      <c r="AL321" s="305"/>
      <c r="AM321" s="305"/>
      <c r="AN321" s="305"/>
      <c r="AO321" s="305"/>
      <c r="AP321" s="305"/>
      <c r="AQ321" s="305"/>
      <c r="AR321" s="305"/>
      <c r="AS321" s="305"/>
      <c r="AT321" s="305"/>
      <c r="AU321" s="305"/>
      <c r="AV321" s="305"/>
      <c r="AW321" s="305"/>
      <c r="AX321" s="305"/>
      <c r="AY321" s="305"/>
      <c r="AZ321" s="305"/>
      <c r="BA321" s="305"/>
      <c r="BB321" s="305"/>
      <c r="BC321" s="305"/>
      <c r="BD321" s="305"/>
      <c r="BE321" s="305"/>
      <c r="BF321" s="305"/>
      <c r="BG321" s="305"/>
      <c r="BH321" s="305"/>
      <c r="BI321" s="305"/>
      <c r="BJ321" s="305"/>
      <c r="BK321" s="305"/>
      <c r="BL321" s="305"/>
      <c r="BM321" s="305"/>
      <c r="BN321" s="305"/>
      <c r="BO321" s="305"/>
      <c r="BP321" s="305"/>
      <c r="BQ321" s="305"/>
      <c r="BR321" s="305"/>
      <c r="BS321" s="305"/>
      <c r="BT321" s="305"/>
      <c r="BU321" s="305"/>
      <c r="BV321" s="305"/>
      <c r="BW321" s="305"/>
      <c r="BX321" s="305"/>
      <c r="BY321" s="305"/>
      <c r="BZ321" s="305"/>
      <c r="CA321" s="305"/>
      <c r="CB321" s="305"/>
      <c r="CC321" s="305"/>
      <c r="CD321" s="305"/>
      <c r="CE321" s="305"/>
      <c r="CF321" s="305"/>
      <c r="CG321" s="305"/>
      <c r="CH321" s="305"/>
      <c r="CI321" s="305"/>
      <c r="CJ321" s="305"/>
      <c r="CK321" s="305"/>
      <c r="CL321" s="305"/>
      <c r="CM321" s="305"/>
      <c r="CN321" s="305"/>
      <c r="CO321" s="305"/>
      <c r="CP321" s="305"/>
      <c r="CQ321" s="305"/>
      <c r="CR321" s="305"/>
      <c r="CS321" s="305"/>
      <c r="CT321" s="305"/>
      <c r="CU321" s="305"/>
      <c r="CV321" s="305"/>
      <c r="CW321" s="305"/>
      <c r="CX321" s="305"/>
      <c r="CY321" s="305"/>
      <c r="CZ321" s="305"/>
      <c r="DA321" s="305"/>
    </row>
    <row r="322" spans="1:105" s="2" customFormat="1" ht="12.75">
      <c r="A322" s="305"/>
      <c r="B322" s="305"/>
      <c r="C322" s="305"/>
      <c r="D322" s="305"/>
      <c r="E322" s="305"/>
      <c r="F322" s="454"/>
      <c r="G322" s="454"/>
      <c r="H322" s="455"/>
      <c r="I322" s="456"/>
      <c r="J322" s="306"/>
      <c r="K322" s="306"/>
      <c r="L322" s="454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  <c r="AD322" s="305"/>
      <c r="AE322" s="305"/>
      <c r="AF322" s="305"/>
      <c r="AG322" s="305"/>
      <c r="AH322" s="305"/>
      <c r="AI322" s="305"/>
      <c r="AJ322" s="305"/>
      <c r="AK322" s="305"/>
      <c r="AL322" s="305"/>
      <c r="AM322" s="305"/>
      <c r="AN322" s="305"/>
      <c r="AO322" s="305"/>
      <c r="AP322" s="305"/>
      <c r="AQ322" s="305"/>
      <c r="AR322" s="305"/>
      <c r="AS322" s="305"/>
      <c r="AT322" s="305"/>
      <c r="AU322" s="305"/>
      <c r="AV322" s="305"/>
      <c r="AW322" s="305"/>
      <c r="AX322" s="305"/>
      <c r="AY322" s="305"/>
      <c r="AZ322" s="305"/>
      <c r="BA322" s="305"/>
      <c r="BB322" s="305"/>
      <c r="BC322" s="305"/>
      <c r="BD322" s="305"/>
      <c r="BE322" s="305"/>
      <c r="BF322" s="305"/>
      <c r="BG322" s="305"/>
      <c r="BH322" s="305"/>
      <c r="BI322" s="305"/>
      <c r="BJ322" s="305"/>
      <c r="BK322" s="305"/>
      <c r="BL322" s="305"/>
      <c r="BM322" s="305"/>
      <c r="BN322" s="305"/>
      <c r="BO322" s="305"/>
      <c r="BP322" s="305"/>
      <c r="BQ322" s="305"/>
      <c r="BR322" s="305"/>
      <c r="BS322" s="305"/>
      <c r="BT322" s="305"/>
      <c r="BU322" s="305"/>
      <c r="BV322" s="305"/>
      <c r="BW322" s="305"/>
      <c r="BX322" s="305"/>
      <c r="BY322" s="305"/>
      <c r="BZ322" s="305"/>
      <c r="CA322" s="305"/>
      <c r="CB322" s="305"/>
      <c r="CC322" s="305"/>
      <c r="CD322" s="305"/>
      <c r="CE322" s="305"/>
      <c r="CF322" s="305"/>
      <c r="CG322" s="305"/>
      <c r="CH322" s="305"/>
      <c r="CI322" s="305"/>
      <c r="CJ322" s="305"/>
      <c r="CK322" s="305"/>
      <c r="CL322" s="305"/>
      <c r="CM322" s="305"/>
      <c r="CN322" s="305"/>
      <c r="CO322" s="305"/>
      <c r="CP322" s="305"/>
      <c r="CQ322" s="305"/>
      <c r="CR322" s="305"/>
      <c r="CS322" s="305"/>
      <c r="CT322" s="305"/>
      <c r="CU322" s="305"/>
      <c r="CV322" s="305"/>
      <c r="CW322" s="305"/>
      <c r="CX322" s="305"/>
      <c r="CY322" s="305"/>
      <c r="CZ322" s="305"/>
      <c r="DA322" s="305"/>
    </row>
    <row r="323" spans="1:105" s="2" customFormat="1" ht="12.75">
      <c r="A323" s="305"/>
      <c r="B323" s="305"/>
      <c r="C323" s="305"/>
      <c r="D323" s="305"/>
      <c r="E323" s="305"/>
      <c r="F323" s="454"/>
      <c r="G323" s="454"/>
      <c r="H323" s="455"/>
      <c r="I323" s="456"/>
      <c r="J323" s="306"/>
      <c r="K323" s="306"/>
      <c r="L323" s="454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5"/>
      <c r="AB323" s="305"/>
      <c r="AC323" s="305"/>
      <c r="AD323" s="305"/>
      <c r="AE323" s="305"/>
      <c r="AF323" s="305"/>
      <c r="AG323" s="305"/>
      <c r="AH323" s="305"/>
      <c r="AI323" s="305"/>
      <c r="AJ323" s="305"/>
      <c r="AK323" s="305"/>
      <c r="AL323" s="305"/>
      <c r="AM323" s="305"/>
      <c r="AN323" s="305"/>
      <c r="AO323" s="305"/>
      <c r="AP323" s="305"/>
      <c r="AQ323" s="305"/>
      <c r="AR323" s="305"/>
      <c r="AS323" s="305"/>
      <c r="AT323" s="305"/>
      <c r="AU323" s="305"/>
      <c r="AV323" s="305"/>
      <c r="AW323" s="305"/>
      <c r="AX323" s="305"/>
      <c r="AY323" s="305"/>
      <c r="AZ323" s="305"/>
      <c r="BA323" s="305"/>
      <c r="BB323" s="305"/>
      <c r="BC323" s="305"/>
      <c r="BD323" s="305"/>
      <c r="BE323" s="305"/>
      <c r="BF323" s="305"/>
      <c r="BG323" s="305"/>
      <c r="BH323" s="305"/>
      <c r="BI323" s="305"/>
      <c r="BJ323" s="305"/>
      <c r="BK323" s="305"/>
      <c r="BL323" s="305"/>
      <c r="BM323" s="305"/>
      <c r="BN323" s="305"/>
      <c r="BO323" s="305"/>
      <c r="BP323" s="305"/>
      <c r="BQ323" s="305"/>
      <c r="BR323" s="305"/>
      <c r="BS323" s="305"/>
      <c r="BT323" s="305"/>
      <c r="BU323" s="305"/>
      <c r="BV323" s="305"/>
      <c r="BW323" s="305"/>
      <c r="BX323" s="305"/>
      <c r="BY323" s="305"/>
      <c r="BZ323" s="305"/>
      <c r="CA323" s="305"/>
      <c r="CB323" s="305"/>
      <c r="CC323" s="305"/>
      <c r="CD323" s="305"/>
      <c r="CE323" s="305"/>
      <c r="CF323" s="305"/>
      <c r="CG323" s="305"/>
      <c r="CH323" s="305"/>
      <c r="CI323" s="305"/>
      <c r="CJ323" s="305"/>
      <c r="CK323" s="305"/>
      <c r="CL323" s="305"/>
      <c r="CM323" s="305"/>
      <c r="CN323" s="305"/>
      <c r="CO323" s="305"/>
      <c r="CP323" s="305"/>
      <c r="CQ323" s="305"/>
      <c r="CR323" s="305"/>
      <c r="CS323" s="305"/>
      <c r="CT323" s="305"/>
      <c r="CU323" s="305"/>
      <c r="CV323" s="305"/>
      <c r="CW323" s="305"/>
      <c r="CX323" s="305"/>
      <c r="CY323" s="305"/>
      <c r="CZ323" s="305"/>
      <c r="DA323" s="305"/>
    </row>
    <row r="324" spans="1:105" s="2" customFormat="1" ht="12.75">
      <c r="A324" s="305"/>
      <c r="B324" s="305"/>
      <c r="C324" s="305"/>
      <c r="D324" s="305"/>
      <c r="E324" s="305"/>
      <c r="F324" s="454"/>
      <c r="G324" s="454"/>
      <c r="H324" s="455"/>
      <c r="I324" s="456"/>
      <c r="J324" s="306"/>
      <c r="K324" s="306"/>
      <c r="L324" s="454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5"/>
      <c r="AB324" s="305"/>
      <c r="AC324" s="305"/>
      <c r="AD324" s="305"/>
      <c r="AE324" s="305"/>
      <c r="AF324" s="305"/>
      <c r="AG324" s="305"/>
      <c r="AH324" s="305"/>
      <c r="AI324" s="305"/>
      <c r="AJ324" s="305"/>
      <c r="AK324" s="305"/>
      <c r="AL324" s="305"/>
      <c r="AM324" s="305"/>
      <c r="AN324" s="305"/>
      <c r="AO324" s="305"/>
      <c r="AP324" s="305"/>
      <c r="AQ324" s="305"/>
      <c r="AR324" s="305"/>
      <c r="AS324" s="305"/>
      <c r="AT324" s="305"/>
      <c r="AU324" s="305"/>
      <c r="AV324" s="305"/>
      <c r="AW324" s="305"/>
      <c r="AX324" s="305"/>
      <c r="AY324" s="305"/>
      <c r="AZ324" s="305"/>
      <c r="BA324" s="305"/>
      <c r="BB324" s="305"/>
      <c r="BC324" s="305"/>
      <c r="BD324" s="305"/>
      <c r="BE324" s="305"/>
      <c r="BF324" s="305"/>
      <c r="BG324" s="305"/>
      <c r="BH324" s="305"/>
      <c r="BI324" s="305"/>
      <c r="BJ324" s="305"/>
      <c r="BK324" s="305"/>
      <c r="BL324" s="305"/>
      <c r="BM324" s="305"/>
      <c r="BN324" s="305"/>
      <c r="BO324" s="305"/>
      <c r="BP324" s="305"/>
      <c r="BQ324" s="305"/>
      <c r="BR324" s="305"/>
      <c r="BS324" s="305"/>
      <c r="BT324" s="305"/>
      <c r="BU324" s="305"/>
      <c r="BV324" s="305"/>
      <c r="BW324" s="305"/>
      <c r="BX324" s="305"/>
      <c r="BY324" s="305"/>
      <c r="BZ324" s="305"/>
      <c r="CA324" s="305"/>
      <c r="CB324" s="305"/>
      <c r="CC324" s="305"/>
      <c r="CD324" s="305"/>
      <c r="CE324" s="305"/>
      <c r="CF324" s="305"/>
      <c r="CG324" s="305"/>
      <c r="CH324" s="305"/>
      <c r="CI324" s="305"/>
      <c r="CJ324" s="305"/>
      <c r="CK324" s="305"/>
      <c r="CL324" s="305"/>
      <c r="CM324" s="305"/>
      <c r="CN324" s="305"/>
      <c r="CO324" s="305"/>
      <c r="CP324" s="305"/>
      <c r="CQ324" s="305"/>
      <c r="CR324" s="305"/>
      <c r="CS324" s="305"/>
      <c r="CT324" s="305"/>
      <c r="CU324" s="305"/>
      <c r="CV324" s="305"/>
      <c r="CW324" s="305"/>
      <c r="CX324" s="305"/>
      <c r="CY324" s="305"/>
      <c r="CZ324" s="305"/>
      <c r="DA324" s="305"/>
    </row>
    <row r="325" spans="1:105" s="2" customFormat="1" ht="12.75">
      <c r="A325" s="305"/>
      <c r="B325" s="305"/>
      <c r="C325" s="305"/>
      <c r="D325" s="305"/>
      <c r="E325" s="305"/>
      <c r="F325" s="454"/>
      <c r="G325" s="454"/>
      <c r="H325" s="455"/>
      <c r="I325" s="456"/>
      <c r="J325" s="306"/>
      <c r="K325" s="306"/>
      <c r="L325" s="454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5"/>
      <c r="AB325" s="305"/>
      <c r="AC325" s="305"/>
      <c r="AD325" s="305"/>
      <c r="AE325" s="305"/>
      <c r="AF325" s="305"/>
      <c r="AG325" s="305"/>
      <c r="AH325" s="305"/>
      <c r="AI325" s="305"/>
      <c r="AJ325" s="305"/>
      <c r="AK325" s="305"/>
      <c r="AL325" s="305"/>
      <c r="AM325" s="305"/>
      <c r="AN325" s="305"/>
      <c r="AO325" s="305"/>
      <c r="AP325" s="305"/>
      <c r="AQ325" s="305"/>
      <c r="AR325" s="305"/>
      <c r="AS325" s="305"/>
      <c r="AT325" s="305"/>
      <c r="AU325" s="305"/>
      <c r="AV325" s="305"/>
      <c r="AW325" s="305"/>
      <c r="AX325" s="305"/>
      <c r="AY325" s="305"/>
      <c r="AZ325" s="305"/>
      <c r="BA325" s="305"/>
      <c r="BB325" s="305"/>
      <c r="BC325" s="305"/>
      <c r="BD325" s="305"/>
      <c r="BE325" s="305"/>
      <c r="BF325" s="305"/>
      <c r="BG325" s="305"/>
      <c r="BH325" s="305"/>
      <c r="BI325" s="305"/>
      <c r="BJ325" s="305"/>
      <c r="BK325" s="305"/>
      <c r="BL325" s="305"/>
      <c r="BM325" s="305"/>
      <c r="BN325" s="305"/>
      <c r="BO325" s="305"/>
      <c r="BP325" s="305"/>
      <c r="BQ325" s="305"/>
      <c r="BR325" s="305"/>
      <c r="BS325" s="305"/>
      <c r="BT325" s="305"/>
      <c r="BU325" s="305"/>
      <c r="BV325" s="305"/>
      <c r="BW325" s="305"/>
      <c r="BX325" s="305"/>
      <c r="BY325" s="305"/>
      <c r="BZ325" s="305"/>
      <c r="CA325" s="305"/>
      <c r="CB325" s="305"/>
      <c r="CC325" s="305"/>
      <c r="CD325" s="305"/>
      <c r="CE325" s="305"/>
      <c r="CF325" s="305"/>
      <c r="CG325" s="305"/>
      <c r="CH325" s="305"/>
      <c r="CI325" s="305"/>
      <c r="CJ325" s="305"/>
      <c r="CK325" s="305"/>
      <c r="CL325" s="305"/>
      <c r="CM325" s="305"/>
      <c r="CN325" s="305"/>
      <c r="CO325" s="305"/>
      <c r="CP325" s="305"/>
      <c r="CQ325" s="305"/>
      <c r="CR325" s="305"/>
      <c r="CS325" s="305"/>
      <c r="CT325" s="305"/>
      <c r="CU325" s="305"/>
      <c r="CV325" s="305"/>
      <c r="CW325" s="305"/>
      <c r="CX325" s="305"/>
      <c r="CY325" s="305"/>
      <c r="CZ325" s="305"/>
      <c r="DA325" s="305"/>
    </row>
    <row r="326" spans="1:105" s="2" customFormat="1" ht="12.75">
      <c r="A326" s="305"/>
      <c r="B326" s="305"/>
      <c r="C326" s="305"/>
      <c r="D326" s="305"/>
      <c r="E326" s="305"/>
      <c r="F326" s="454"/>
      <c r="G326" s="454"/>
      <c r="H326" s="455"/>
      <c r="I326" s="456"/>
      <c r="J326" s="306"/>
      <c r="K326" s="306"/>
      <c r="L326" s="454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5"/>
      <c r="AB326" s="305"/>
      <c r="AC326" s="305"/>
      <c r="AD326" s="305"/>
      <c r="AE326" s="305"/>
      <c r="AF326" s="305"/>
      <c r="AG326" s="305"/>
      <c r="AH326" s="305"/>
      <c r="AI326" s="305"/>
      <c r="AJ326" s="305"/>
      <c r="AK326" s="305"/>
      <c r="AL326" s="305"/>
      <c r="AM326" s="305"/>
      <c r="AN326" s="305"/>
      <c r="AO326" s="305"/>
      <c r="AP326" s="305"/>
      <c r="AQ326" s="305"/>
      <c r="AR326" s="305"/>
      <c r="AS326" s="305"/>
      <c r="AT326" s="305"/>
      <c r="AU326" s="305"/>
      <c r="AV326" s="305"/>
      <c r="AW326" s="305"/>
      <c r="AX326" s="305"/>
      <c r="AY326" s="305"/>
      <c r="AZ326" s="305"/>
      <c r="BA326" s="305"/>
      <c r="BB326" s="305"/>
      <c r="BC326" s="305"/>
      <c r="BD326" s="305"/>
      <c r="BE326" s="305"/>
      <c r="BF326" s="305"/>
      <c r="BG326" s="305"/>
      <c r="BH326" s="305"/>
      <c r="BI326" s="305"/>
      <c r="BJ326" s="305"/>
      <c r="BK326" s="305"/>
      <c r="BL326" s="305"/>
      <c r="BM326" s="305"/>
      <c r="BN326" s="305"/>
      <c r="BO326" s="305"/>
      <c r="BP326" s="305"/>
      <c r="BQ326" s="305"/>
      <c r="BR326" s="305"/>
      <c r="BS326" s="305"/>
      <c r="BT326" s="305"/>
      <c r="BU326" s="305"/>
      <c r="BV326" s="305"/>
      <c r="BW326" s="305"/>
      <c r="BX326" s="305"/>
      <c r="BY326" s="305"/>
      <c r="BZ326" s="305"/>
      <c r="CA326" s="305"/>
      <c r="CB326" s="305"/>
      <c r="CC326" s="305"/>
      <c r="CD326" s="305"/>
      <c r="CE326" s="305"/>
      <c r="CF326" s="305"/>
      <c r="CG326" s="305"/>
      <c r="CH326" s="305"/>
      <c r="CI326" s="305"/>
      <c r="CJ326" s="305"/>
      <c r="CK326" s="305"/>
      <c r="CL326" s="305"/>
      <c r="CM326" s="305"/>
      <c r="CN326" s="305"/>
      <c r="CO326" s="305"/>
      <c r="CP326" s="305"/>
      <c r="CQ326" s="305"/>
      <c r="CR326" s="305"/>
      <c r="CS326" s="305"/>
      <c r="CT326" s="305"/>
      <c r="CU326" s="305"/>
      <c r="CV326" s="305"/>
      <c r="CW326" s="305"/>
      <c r="CX326" s="305"/>
      <c r="CY326" s="305"/>
      <c r="CZ326" s="305"/>
      <c r="DA326" s="305"/>
    </row>
    <row r="327" spans="1:105" s="2" customFormat="1" ht="12.75">
      <c r="A327" s="305"/>
      <c r="B327" s="305"/>
      <c r="C327" s="305"/>
      <c r="D327" s="305"/>
      <c r="E327" s="305"/>
      <c r="F327" s="454"/>
      <c r="G327" s="454"/>
      <c r="H327" s="455"/>
      <c r="I327" s="456"/>
      <c r="J327" s="306"/>
      <c r="K327" s="306"/>
      <c r="L327" s="454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5"/>
      <c r="AB327" s="305"/>
      <c r="AC327" s="305"/>
      <c r="AD327" s="305"/>
      <c r="AE327" s="305"/>
      <c r="AF327" s="305"/>
      <c r="AG327" s="305"/>
      <c r="AH327" s="305"/>
      <c r="AI327" s="305"/>
      <c r="AJ327" s="305"/>
      <c r="AK327" s="305"/>
      <c r="AL327" s="305"/>
      <c r="AM327" s="305"/>
      <c r="AN327" s="305"/>
      <c r="AO327" s="305"/>
      <c r="AP327" s="305"/>
      <c r="AQ327" s="305"/>
      <c r="AR327" s="305"/>
      <c r="AS327" s="305"/>
      <c r="AT327" s="305"/>
      <c r="AU327" s="305"/>
      <c r="AV327" s="305"/>
      <c r="AW327" s="305"/>
      <c r="AX327" s="305"/>
      <c r="AY327" s="305"/>
      <c r="AZ327" s="305"/>
      <c r="BA327" s="305"/>
      <c r="BB327" s="305"/>
      <c r="BC327" s="305"/>
      <c r="BD327" s="305"/>
      <c r="BE327" s="305"/>
      <c r="BF327" s="305"/>
      <c r="BG327" s="305"/>
      <c r="BH327" s="305"/>
      <c r="BI327" s="305"/>
      <c r="BJ327" s="305"/>
      <c r="BK327" s="305"/>
      <c r="BL327" s="305"/>
      <c r="BM327" s="305"/>
      <c r="BN327" s="305"/>
      <c r="BO327" s="305"/>
      <c r="BP327" s="305"/>
      <c r="BQ327" s="305"/>
      <c r="BR327" s="305"/>
      <c r="BS327" s="305"/>
      <c r="BT327" s="305"/>
      <c r="BU327" s="305"/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5"/>
      <c r="CH327" s="305"/>
      <c r="CI327" s="305"/>
      <c r="CJ327" s="305"/>
      <c r="CK327" s="305"/>
      <c r="CL327" s="305"/>
      <c r="CM327" s="305"/>
      <c r="CN327" s="305"/>
      <c r="CO327" s="305"/>
      <c r="CP327" s="305"/>
      <c r="CQ327" s="305"/>
      <c r="CR327" s="305"/>
      <c r="CS327" s="305"/>
      <c r="CT327" s="305"/>
      <c r="CU327" s="305"/>
      <c r="CV327" s="305"/>
      <c r="CW327" s="305"/>
      <c r="CX327" s="305"/>
      <c r="CY327" s="305"/>
      <c r="CZ327" s="305"/>
      <c r="DA327" s="305"/>
    </row>
    <row r="328" spans="1:105" s="2" customFormat="1" ht="12.75">
      <c r="A328" s="305"/>
      <c r="B328" s="305"/>
      <c r="C328" s="305"/>
      <c r="D328" s="305"/>
      <c r="E328" s="305"/>
      <c r="F328" s="454"/>
      <c r="G328" s="454"/>
      <c r="H328" s="455"/>
      <c r="I328" s="456"/>
      <c r="J328" s="306"/>
      <c r="K328" s="306"/>
      <c r="L328" s="454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5"/>
      <c r="AB328" s="305"/>
      <c r="AC328" s="305"/>
      <c r="AD328" s="305"/>
      <c r="AE328" s="305"/>
      <c r="AF328" s="305"/>
      <c r="AG328" s="305"/>
      <c r="AH328" s="305"/>
      <c r="AI328" s="305"/>
      <c r="AJ328" s="305"/>
      <c r="AK328" s="305"/>
      <c r="AL328" s="305"/>
      <c r="AM328" s="305"/>
      <c r="AN328" s="305"/>
      <c r="AO328" s="305"/>
      <c r="AP328" s="305"/>
      <c r="AQ328" s="305"/>
      <c r="AR328" s="305"/>
      <c r="AS328" s="305"/>
      <c r="AT328" s="305"/>
      <c r="AU328" s="305"/>
      <c r="AV328" s="305"/>
      <c r="AW328" s="305"/>
      <c r="AX328" s="305"/>
      <c r="AY328" s="305"/>
      <c r="AZ328" s="305"/>
      <c r="BA328" s="305"/>
      <c r="BB328" s="305"/>
      <c r="BC328" s="305"/>
      <c r="BD328" s="305"/>
      <c r="BE328" s="305"/>
      <c r="BF328" s="305"/>
      <c r="BG328" s="305"/>
      <c r="BH328" s="305"/>
      <c r="BI328" s="305"/>
      <c r="BJ328" s="305"/>
      <c r="BK328" s="305"/>
      <c r="BL328" s="305"/>
      <c r="BM328" s="305"/>
      <c r="BN328" s="305"/>
      <c r="BO328" s="305"/>
      <c r="BP328" s="305"/>
      <c r="BQ328" s="305"/>
      <c r="BR328" s="305"/>
      <c r="BS328" s="305"/>
      <c r="BT328" s="305"/>
      <c r="BU328" s="305"/>
      <c r="BV328" s="305"/>
      <c r="BW328" s="305"/>
      <c r="BX328" s="305"/>
      <c r="BY328" s="305"/>
      <c r="BZ328" s="305"/>
      <c r="CA328" s="305"/>
      <c r="CB328" s="305"/>
      <c r="CC328" s="305"/>
      <c r="CD328" s="305"/>
      <c r="CE328" s="305"/>
      <c r="CF328" s="305"/>
      <c r="CG328" s="305"/>
      <c r="CH328" s="305"/>
      <c r="CI328" s="305"/>
      <c r="CJ328" s="305"/>
      <c r="CK328" s="305"/>
      <c r="CL328" s="305"/>
      <c r="CM328" s="305"/>
      <c r="CN328" s="305"/>
      <c r="CO328" s="305"/>
      <c r="CP328" s="305"/>
      <c r="CQ328" s="305"/>
      <c r="CR328" s="305"/>
      <c r="CS328" s="305"/>
      <c r="CT328" s="305"/>
      <c r="CU328" s="305"/>
      <c r="CV328" s="305"/>
      <c r="CW328" s="305"/>
      <c r="CX328" s="305"/>
      <c r="CY328" s="305"/>
      <c r="CZ328" s="305"/>
      <c r="DA328" s="305"/>
    </row>
    <row r="329" spans="1:105" s="2" customFormat="1" ht="12.75">
      <c r="A329" s="305"/>
      <c r="B329" s="305"/>
      <c r="C329" s="305"/>
      <c r="D329" s="305"/>
      <c r="E329" s="305"/>
      <c r="F329" s="454"/>
      <c r="G329" s="454"/>
      <c r="H329" s="455"/>
      <c r="I329" s="456"/>
      <c r="J329" s="306"/>
      <c r="K329" s="306"/>
      <c r="L329" s="454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5"/>
      <c r="AB329" s="305"/>
      <c r="AC329" s="305"/>
      <c r="AD329" s="305"/>
      <c r="AE329" s="305"/>
      <c r="AF329" s="305"/>
      <c r="AG329" s="305"/>
      <c r="AH329" s="305"/>
      <c r="AI329" s="305"/>
      <c r="AJ329" s="305"/>
      <c r="AK329" s="305"/>
      <c r="AL329" s="305"/>
      <c r="AM329" s="305"/>
      <c r="AN329" s="305"/>
      <c r="AO329" s="305"/>
      <c r="AP329" s="305"/>
      <c r="AQ329" s="305"/>
      <c r="AR329" s="305"/>
      <c r="AS329" s="305"/>
      <c r="AT329" s="305"/>
      <c r="AU329" s="305"/>
      <c r="AV329" s="305"/>
      <c r="AW329" s="305"/>
      <c r="AX329" s="305"/>
      <c r="AY329" s="305"/>
      <c r="AZ329" s="305"/>
      <c r="BA329" s="305"/>
      <c r="BB329" s="305"/>
      <c r="BC329" s="305"/>
      <c r="BD329" s="305"/>
      <c r="BE329" s="305"/>
      <c r="BF329" s="305"/>
      <c r="BG329" s="305"/>
      <c r="BH329" s="305"/>
      <c r="BI329" s="305"/>
      <c r="BJ329" s="305"/>
      <c r="BK329" s="305"/>
      <c r="BL329" s="305"/>
      <c r="BM329" s="305"/>
      <c r="BN329" s="305"/>
      <c r="BO329" s="305"/>
      <c r="BP329" s="305"/>
      <c r="BQ329" s="305"/>
      <c r="BR329" s="305"/>
      <c r="BS329" s="305"/>
      <c r="BT329" s="305"/>
      <c r="BU329" s="305"/>
      <c r="BV329" s="305"/>
      <c r="BW329" s="305"/>
      <c r="BX329" s="305"/>
      <c r="BY329" s="305"/>
      <c r="BZ329" s="305"/>
      <c r="CA329" s="305"/>
      <c r="CB329" s="305"/>
      <c r="CC329" s="305"/>
      <c r="CD329" s="305"/>
      <c r="CE329" s="305"/>
      <c r="CF329" s="305"/>
      <c r="CG329" s="305"/>
      <c r="CH329" s="305"/>
      <c r="CI329" s="305"/>
      <c r="CJ329" s="305"/>
      <c r="CK329" s="305"/>
      <c r="CL329" s="305"/>
      <c r="CM329" s="305"/>
      <c r="CN329" s="305"/>
      <c r="CO329" s="305"/>
      <c r="CP329" s="305"/>
      <c r="CQ329" s="305"/>
      <c r="CR329" s="305"/>
      <c r="CS329" s="305"/>
      <c r="CT329" s="305"/>
      <c r="CU329" s="305"/>
      <c r="CV329" s="305"/>
      <c r="CW329" s="305"/>
      <c r="CX329" s="305"/>
      <c r="CY329" s="305"/>
      <c r="CZ329" s="305"/>
      <c r="DA329" s="305"/>
    </row>
    <row r="330" spans="1:105" s="2" customFormat="1" ht="12.75">
      <c r="A330" s="305"/>
      <c r="B330" s="305"/>
      <c r="C330" s="305"/>
      <c r="D330" s="305"/>
      <c r="E330" s="305"/>
      <c r="F330" s="454"/>
      <c r="G330" s="454"/>
      <c r="H330" s="455"/>
      <c r="I330" s="456"/>
      <c r="J330" s="306"/>
      <c r="K330" s="306"/>
      <c r="L330" s="454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5"/>
      <c r="AB330" s="305"/>
      <c r="AC330" s="305"/>
      <c r="AD330" s="305"/>
      <c r="AE330" s="305"/>
      <c r="AF330" s="305"/>
      <c r="AG330" s="305"/>
      <c r="AH330" s="305"/>
      <c r="AI330" s="305"/>
      <c r="AJ330" s="305"/>
      <c r="AK330" s="305"/>
      <c r="AL330" s="305"/>
      <c r="AM330" s="305"/>
      <c r="AN330" s="305"/>
      <c r="AO330" s="305"/>
      <c r="AP330" s="305"/>
      <c r="AQ330" s="305"/>
      <c r="AR330" s="305"/>
      <c r="AS330" s="305"/>
      <c r="AT330" s="305"/>
      <c r="AU330" s="305"/>
      <c r="AV330" s="305"/>
      <c r="AW330" s="305"/>
      <c r="AX330" s="305"/>
      <c r="AY330" s="305"/>
      <c r="AZ330" s="305"/>
      <c r="BA330" s="305"/>
      <c r="BB330" s="305"/>
      <c r="BC330" s="305"/>
      <c r="BD330" s="305"/>
      <c r="BE330" s="305"/>
      <c r="BF330" s="305"/>
      <c r="BG330" s="305"/>
      <c r="BH330" s="305"/>
      <c r="BI330" s="305"/>
      <c r="BJ330" s="305"/>
      <c r="BK330" s="305"/>
      <c r="BL330" s="305"/>
      <c r="BM330" s="305"/>
      <c r="BN330" s="305"/>
      <c r="BO330" s="305"/>
      <c r="BP330" s="305"/>
      <c r="BQ330" s="305"/>
      <c r="BR330" s="305"/>
      <c r="BS330" s="305"/>
      <c r="BT330" s="305"/>
      <c r="BU330" s="305"/>
      <c r="BV330" s="305"/>
      <c r="BW330" s="305"/>
      <c r="BX330" s="305"/>
      <c r="BY330" s="305"/>
      <c r="BZ330" s="305"/>
      <c r="CA330" s="305"/>
      <c r="CB330" s="305"/>
      <c r="CC330" s="305"/>
      <c r="CD330" s="305"/>
      <c r="CE330" s="305"/>
      <c r="CF330" s="305"/>
      <c r="CG330" s="305"/>
      <c r="CH330" s="305"/>
      <c r="CI330" s="305"/>
      <c r="CJ330" s="305"/>
      <c r="CK330" s="305"/>
      <c r="CL330" s="305"/>
      <c r="CM330" s="305"/>
      <c r="CN330" s="305"/>
      <c r="CO330" s="305"/>
      <c r="CP330" s="305"/>
      <c r="CQ330" s="305"/>
      <c r="CR330" s="305"/>
      <c r="CS330" s="305"/>
      <c r="CT330" s="305"/>
      <c r="CU330" s="305"/>
      <c r="CV330" s="305"/>
      <c r="CW330" s="305"/>
      <c r="CX330" s="305"/>
      <c r="CY330" s="305"/>
      <c r="CZ330" s="305"/>
      <c r="DA330" s="305"/>
    </row>
    <row r="331" spans="1:105" s="2" customFormat="1" ht="12.75">
      <c r="A331" s="305"/>
      <c r="B331" s="305"/>
      <c r="C331" s="305"/>
      <c r="D331" s="305"/>
      <c r="E331" s="305"/>
      <c r="F331" s="454"/>
      <c r="G331" s="454"/>
      <c r="H331" s="455"/>
      <c r="I331" s="456"/>
      <c r="J331" s="306"/>
      <c r="K331" s="306"/>
      <c r="L331" s="454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5"/>
      <c r="AB331" s="305"/>
      <c r="AC331" s="305"/>
      <c r="AD331" s="305"/>
      <c r="AE331" s="305"/>
      <c r="AF331" s="305"/>
      <c r="AG331" s="305"/>
      <c r="AH331" s="305"/>
      <c r="AI331" s="305"/>
      <c r="AJ331" s="305"/>
      <c r="AK331" s="305"/>
      <c r="AL331" s="305"/>
      <c r="AM331" s="305"/>
      <c r="AN331" s="305"/>
      <c r="AO331" s="305"/>
      <c r="AP331" s="305"/>
      <c r="AQ331" s="305"/>
      <c r="AR331" s="305"/>
      <c r="AS331" s="305"/>
      <c r="AT331" s="305"/>
      <c r="AU331" s="305"/>
      <c r="AV331" s="305"/>
      <c r="AW331" s="305"/>
      <c r="AX331" s="305"/>
      <c r="AY331" s="305"/>
      <c r="AZ331" s="305"/>
      <c r="BA331" s="305"/>
      <c r="BB331" s="305"/>
      <c r="BC331" s="305"/>
      <c r="BD331" s="305"/>
      <c r="BE331" s="305"/>
      <c r="BF331" s="305"/>
      <c r="BG331" s="305"/>
      <c r="BH331" s="305"/>
      <c r="BI331" s="305"/>
      <c r="BJ331" s="305"/>
      <c r="BK331" s="305"/>
      <c r="BL331" s="305"/>
      <c r="BM331" s="305"/>
      <c r="BN331" s="305"/>
      <c r="BO331" s="305"/>
      <c r="BP331" s="305"/>
      <c r="BQ331" s="305"/>
      <c r="BR331" s="305"/>
      <c r="BS331" s="305"/>
      <c r="BT331" s="305"/>
      <c r="BU331" s="305"/>
      <c r="BV331" s="305"/>
      <c r="BW331" s="305"/>
      <c r="BX331" s="305"/>
      <c r="BY331" s="305"/>
      <c r="BZ331" s="305"/>
      <c r="CA331" s="305"/>
      <c r="CB331" s="305"/>
      <c r="CC331" s="305"/>
      <c r="CD331" s="305"/>
      <c r="CE331" s="305"/>
      <c r="CF331" s="305"/>
      <c r="CG331" s="305"/>
      <c r="CH331" s="305"/>
      <c r="CI331" s="305"/>
      <c r="CJ331" s="305"/>
      <c r="CK331" s="305"/>
      <c r="CL331" s="305"/>
      <c r="CM331" s="305"/>
      <c r="CN331" s="305"/>
      <c r="CO331" s="305"/>
      <c r="CP331" s="305"/>
      <c r="CQ331" s="305"/>
      <c r="CR331" s="305"/>
      <c r="CS331" s="305"/>
      <c r="CT331" s="305"/>
      <c r="CU331" s="305"/>
      <c r="CV331" s="305"/>
      <c r="CW331" s="305"/>
      <c r="CX331" s="305"/>
      <c r="CY331" s="305"/>
      <c r="CZ331" s="305"/>
      <c r="DA331" s="305"/>
    </row>
    <row r="332" spans="1:105" s="2" customFormat="1" ht="12.75">
      <c r="A332" s="305"/>
      <c r="B332" s="305"/>
      <c r="C332" s="305"/>
      <c r="D332" s="305"/>
      <c r="E332" s="305"/>
      <c r="F332" s="454"/>
      <c r="G332" s="454"/>
      <c r="H332" s="455"/>
      <c r="I332" s="456"/>
      <c r="J332" s="306"/>
      <c r="K332" s="306"/>
      <c r="L332" s="454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5"/>
      <c r="AB332" s="305"/>
      <c r="AC332" s="305"/>
      <c r="AD332" s="305"/>
      <c r="AE332" s="305"/>
      <c r="AF332" s="305"/>
      <c r="AG332" s="305"/>
      <c r="AH332" s="305"/>
      <c r="AI332" s="305"/>
      <c r="AJ332" s="305"/>
      <c r="AK332" s="305"/>
      <c r="AL332" s="305"/>
      <c r="AM332" s="305"/>
      <c r="AN332" s="305"/>
      <c r="AO332" s="305"/>
      <c r="AP332" s="305"/>
      <c r="AQ332" s="305"/>
      <c r="AR332" s="305"/>
      <c r="AS332" s="305"/>
      <c r="AT332" s="305"/>
      <c r="AU332" s="305"/>
      <c r="AV332" s="305"/>
      <c r="AW332" s="305"/>
      <c r="AX332" s="305"/>
      <c r="AY332" s="305"/>
      <c r="AZ332" s="305"/>
      <c r="BA332" s="305"/>
      <c r="BB332" s="305"/>
      <c r="BC332" s="305"/>
      <c r="BD332" s="305"/>
      <c r="BE332" s="305"/>
      <c r="BF332" s="305"/>
      <c r="BG332" s="305"/>
      <c r="BH332" s="305"/>
      <c r="BI332" s="305"/>
      <c r="BJ332" s="305"/>
      <c r="BK332" s="305"/>
      <c r="BL332" s="305"/>
      <c r="BM332" s="305"/>
      <c r="BN332" s="305"/>
      <c r="BO332" s="305"/>
      <c r="BP332" s="305"/>
      <c r="BQ332" s="305"/>
      <c r="BR332" s="305"/>
      <c r="BS332" s="305"/>
      <c r="BT332" s="305"/>
      <c r="BU332" s="305"/>
      <c r="BV332" s="305"/>
      <c r="BW332" s="305"/>
      <c r="BX332" s="305"/>
      <c r="BY332" s="305"/>
      <c r="BZ332" s="305"/>
      <c r="CA332" s="305"/>
      <c r="CB332" s="305"/>
      <c r="CC332" s="305"/>
      <c r="CD332" s="305"/>
      <c r="CE332" s="305"/>
      <c r="CF332" s="305"/>
      <c r="CG332" s="305"/>
      <c r="CH332" s="305"/>
      <c r="CI332" s="305"/>
      <c r="CJ332" s="305"/>
      <c r="CK332" s="305"/>
      <c r="CL332" s="305"/>
      <c r="CM332" s="305"/>
      <c r="CN332" s="305"/>
      <c r="CO332" s="305"/>
      <c r="CP332" s="305"/>
      <c r="CQ332" s="305"/>
      <c r="CR332" s="305"/>
      <c r="CS332" s="305"/>
      <c r="CT332" s="305"/>
      <c r="CU332" s="305"/>
      <c r="CV332" s="305"/>
      <c r="CW332" s="305"/>
      <c r="CX332" s="305"/>
      <c r="CY332" s="305"/>
      <c r="CZ332" s="305"/>
      <c r="DA332" s="305"/>
    </row>
    <row r="333" spans="1:105" s="2" customFormat="1" ht="12.75">
      <c r="A333" s="305"/>
      <c r="B333" s="305"/>
      <c r="C333" s="305"/>
      <c r="D333" s="305"/>
      <c r="E333" s="305"/>
      <c r="F333" s="454"/>
      <c r="G333" s="454"/>
      <c r="H333" s="455"/>
      <c r="I333" s="456"/>
      <c r="J333" s="306"/>
      <c r="K333" s="306"/>
      <c r="L333" s="454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5"/>
      <c r="AB333" s="305"/>
      <c r="AC333" s="305"/>
      <c r="AD333" s="305"/>
      <c r="AE333" s="305"/>
      <c r="AF333" s="305"/>
      <c r="AG333" s="305"/>
      <c r="AH333" s="305"/>
      <c r="AI333" s="305"/>
      <c r="AJ333" s="305"/>
      <c r="AK333" s="305"/>
      <c r="AL333" s="305"/>
      <c r="AM333" s="305"/>
      <c r="AN333" s="305"/>
      <c r="AO333" s="305"/>
      <c r="AP333" s="305"/>
      <c r="AQ333" s="305"/>
      <c r="AR333" s="305"/>
      <c r="AS333" s="305"/>
      <c r="AT333" s="305"/>
      <c r="AU333" s="305"/>
      <c r="AV333" s="305"/>
      <c r="AW333" s="305"/>
      <c r="AX333" s="305"/>
      <c r="AY333" s="305"/>
      <c r="AZ333" s="305"/>
      <c r="BA333" s="305"/>
      <c r="BB333" s="305"/>
      <c r="BC333" s="305"/>
      <c r="BD333" s="305"/>
      <c r="BE333" s="305"/>
      <c r="BF333" s="305"/>
      <c r="BG333" s="305"/>
      <c r="BH333" s="305"/>
      <c r="BI333" s="305"/>
      <c r="BJ333" s="305"/>
      <c r="BK333" s="305"/>
      <c r="BL333" s="305"/>
      <c r="BM333" s="305"/>
      <c r="BN333" s="305"/>
      <c r="BO333" s="305"/>
      <c r="BP333" s="305"/>
      <c r="BQ333" s="305"/>
      <c r="BR333" s="305"/>
      <c r="BS333" s="305"/>
      <c r="BT333" s="305"/>
      <c r="BU333" s="305"/>
      <c r="BV333" s="305"/>
      <c r="BW333" s="305"/>
      <c r="BX333" s="305"/>
      <c r="BY333" s="305"/>
      <c r="BZ333" s="305"/>
      <c r="CA333" s="305"/>
      <c r="CB333" s="305"/>
      <c r="CC333" s="305"/>
      <c r="CD333" s="305"/>
      <c r="CE333" s="305"/>
      <c r="CF333" s="305"/>
      <c r="CG333" s="305"/>
      <c r="CH333" s="305"/>
      <c r="CI333" s="305"/>
      <c r="CJ333" s="305"/>
      <c r="CK333" s="305"/>
      <c r="CL333" s="305"/>
      <c r="CM333" s="305"/>
      <c r="CN333" s="305"/>
      <c r="CO333" s="305"/>
      <c r="CP333" s="305"/>
      <c r="CQ333" s="305"/>
      <c r="CR333" s="305"/>
      <c r="CS333" s="305"/>
      <c r="CT333" s="305"/>
      <c r="CU333" s="305"/>
      <c r="CV333" s="305"/>
      <c r="CW333" s="305"/>
      <c r="CX333" s="305"/>
      <c r="CY333" s="305"/>
      <c r="CZ333" s="305"/>
      <c r="DA333" s="305"/>
    </row>
    <row r="334" spans="1:105" s="2" customFormat="1" ht="12.75">
      <c r="A334" s="305"/>
      <c r="B334" s="305"/>
      <c r="C334" s="305"/>
      <c r="D334" s="305"/>
      <c r="E334" s="305"/>
      <c r="F334" s="454"/>
      <c r="G334" s="454"/>
      <c r="H334" s="455"/>
      <c r="I334" s="456"/>
      <c r="J334" s="306"/>
      <c r="K334" s="306"/>
      <c r="L334" s="454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5"/>
      <c r="AB334" s="305"/>
      <c r="AC334" s="305"/>
      <c r="AD334" s="305"/>
      <c r="AE334" s="305"/>
      <c r="AF334" s="305"/>
      <c r="AG334" s="305"/>
      <c r="AH334" s="305"/>
      <c r="AI334" s="305"/>
      <c r="AJ334" s="305"/>
      <c r="AK334" s="305"/>
      <c r="AL334" s="305"/>
      <c r="AM334" s="305"/>
      <c r="AN334" s="305"/>
      <c r="AO334" s="305"/>
      <c r="AP334" s="305"/>
      <c r="AQ334" s="305"/>
      <c r="AR334" s="305"/>
      <c r="AS334" s="305"/>
      <c r="AT334" s="305"/>
      <c r="AU334" s="305"/>
      <c r="AV334" s="305"/>
      <c r="AW334" s="305"/>
      <c r="AX334" s="305"/>
      <c r="AY334" s="305"/>
      <c r="AZ334" s="305"/>
      <c r="BA334" s="305"/>
      <c r="BB334" s="305"/>
      <c r="BC334" s="305"/>
      <c r="BD334" s="305"/>
      <c r="BE334" s="305"/>
      <c r="BF334" s="305"/>
      <c r="BG334" s="305"/>
      <c r="BH334" s="305"/>
      <c r="BI334" s="305"/>
      <c r="BJ334" s="305"/>
      <c r="BK334" s="305"/>
      <c r="BL334" s="305"/>
      <c r="BM334" s="305"/>
      <c r="BN334" s="305"/>
      <c r="BO334" s="305"/>
      <c r="BP334" s="305"/>
      <c r="BQ334" s="305"/>
      <c r="BR334" s="305"/>
      <c r="BS334" s="305"/>
      <c r="BT334" s="305"/>
      <c r="BU334" s="305"/>
      <c r="BV334" s="305"/>
      <c r="BW334" s="305"/>
      <c r="BX334" s="305"/>
      <c r="BY334" s="305"/>
      <c r="BZ334" s="305"/>
      <c r="CA334" s="305"/>
      <c r="CB334" s="305"/>
      <c r="CC334" s="305"/>
      <c r="CD334" s="305"/>
      <c r="CE334" s="305"/>
      <c r="CF334" s="305"/>
      <c r="CG334" s="305"/>
      <c r="CH334" s="305"/>
      <c r="CI334" s="305"/>
      <c r="CJ334" s="305"/>
      <c r="CK334" s="305"/>
      <c r="CL334" s="305"/>
      <c r="CM334" s="305"/>
      <c r="CN334" s="305"/>
      <c r="CO334" s="305"/>
      <c r="CP334" s="305"/>
      <c r="CQ334" s="305"/>
      <c r="CR334" s="305"/>
      <c r="CS334" s="305"/>
      <c r="CT334" s="305"/>
      <c r="CU334" s="305"/>
      <c r="CV334" s="305"/>
      <c r="CW334" s="305"/>
      <c r="CX334" s="305"/>
      <c r="CY334" s="305"/>
      <c r="CZ334" s="305"/>
      <c r="DA334" s="305"/>
    </row>
    <row r="335" spans="1:105" s="2" customFormat="1" ht="12.75">
      <c r="A335" s="305"/>
      <c r="B335" s="305"/>
      <c r="C335" s="305"/>
      <c r="D335" s="305"/>
      <c r="E335" s="305"/>
      <c r="F335" s="454"/>
      <c r="G335" s="454"/>
      <c r="H335" s="457"/>
      <c r="I335" s="458"/>
      <c r="J335" s="305"/>
      <c r="K335" s="305"/>
      <c r="L335" s="454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5"/>
      <c r="AB335" s="305"/>
      <c r="AC335" s="305"/>
      <c r="AD335" s="305"/>
      <c r="AE335" s="305"/>
      <c r="AF335" s="305"/>
      <c r="AG335" s="305"/>
      <c r="AH335" s="305"/>
      <c r="AI335" s="305"/>
      <c r="AJ335" s="305"/>
      <c r="AK335" s="305"/>
      <c r="AL335" s="305"/>
      <c r="AM335" s="305"/>
      <c r="AN335" s="305"/>
      <c r="AO335" s="305"/>
      <c r="AP335" s="305"/>
      <c r="AQ335" s="305"/>
      <c r="AR335" s="305"/>
      <c r="AS335" s="305"/>
      <c r="AT335" s="305"/>
      <c r="AU335" s="305"/>
      <c r="AV335" s="305"/>
      <c r="AW335" s="305"/>
      <c r="AX335" s="305"/>
      <c r="AY335" s="305"/>
      <c r="AZ335" s="305"/>
      <c r="BA335" s="305"/>
      <c r="BB335" s="305"/>
      <c r="BC335" s="305"/>
      <c r="BD335" s="305"/>
      <c r="BE335" s="305"/>
      <c r="BF335" s="305"/>
      <c r="BG335" s="305"/>
      <c r="BH335" s="305"/>
      <c r="BI335" s="305"/>
      <c r="BJ335" s="305"/>
      <c r="BK335" s="305"/>
      <c r="BL335" s="305"/>
      <c r="BM335" s="305"/>
      <c r="BN335" s="305"/>
      <c r="BO335" s="305"/>
      <c r="BP335" s="305"/>
      <c r="BQ335" s="305"/>
      <c r="BR335" s="305"/>
      <c r="BS335" s="305"/>
      <c r="BT335" s="305"/>
      <c r="BU335" s="305"/>
      <c r="BV335" s="305"/>
      <c r="BW335" s="305"/>
      <c r="BX335" s="305"/>
      <c r="BY335" s="305"/>
      <c r="BZ335" s="305"/>
      <c r="CA335" s="305"/>
      <c r="CB335" s="305"/>
      <c r="CC335" s="305"/>
      <c r="CD335" s="305"/>
      <c r="CE335" s="305"/>
      <c r="CF335" s="305"/>
      <c r="CG335" s="305"/>
      <c r="CH335" s="305"/>
      <c r="CI335" s="305"/>
      <c r="CJ335" s="305"/>
      <c r="CK335" s="305"/>
      <c r="CL335" s="305"/>
      <c r="CM335" s="305"/>
      <c r="CN335" s="305"/>
      <c r="CO335" s="305"/>
      <c r="CP335" s="305"/>
      <c r="CQ335" s="305"/>
      <c r="CR335" s="305"/>
      <c r="CS335" s="305"/>
      <c r="CT335" s="305"/>
      <c r="CU335" s="305"/>
      <c r="CV335" s="305"/>
      <c r="CW335" s="305"/>
      <c r="CX335" s="305"/>
      <c r="CY335" s="305"/>
      <c r="CZ335" s="305"/>
      <c r="DA335" s="305"/>
    </row>
    <row r="336" spans="1:105" s="2" customFormat="1" ht="12.75">
      <c r="A336" s="305"/>
      <c r="B336" s="305"/>
      <c r="C336" s="305"/>
      <c r="D336" s="305"/>
      <c r="E336" s="305"/>
      <c r="F336" s="454"/>
      <c r="G336" s="454"/>
      <c r="H336" s="457"/>
      <c r="I336" s="458"/>
      <c r="J336" s="305"/>
      <c r="K336" s="305"/>
      <c r="L336" s="454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5"/>
      <c r="AB336" s="305"/>
      <c r="AC336" s="305"/>
      <c r="AD336" s="305"/>
      <c r="AE336" s="305"/>
      <c r="AF336" s="305"/>
      <c r="AG336" s="305"/>
      <c r="AH336" s="305"/>
      <c r="AI336" s="305"/>
      <c r="AJ336" s="305"/>
      <c r="AK336" s="305"/>
      <c r="AL336" s="305"/>
      <c r="AM336" s="305"/>
      <c r="AN336" s="305"/>
      <c r="AO336" s="305"/>
      <c r="AP336" s="305"/>
      <c r="AQ336" s="305"/>
      <c r="AR336" s="305"/>
      <c r="AS336" s="305"/>
      <c r="AT336" s="305"/>
      <c r="AU336" s="305"/>
      <c r="AV336" s="305"/>
      <c r="AW336" s="305"/>
      <c r="AX336" s="305"/>
      <c r="AY336" s="305"/>
      <c r="AZ336" s="305"/>
      <c r="BA336" s="305"/>
      <c r="BB336" s="305"/>
      <c r="BC336" s="305"/>
      <c r="BD336" s="305"/>
      <c r="BE336" s="305"/>
      <c r="BF336" s="305"/>
      <c r="BG336" s="305"/>
      <c r="BH336" s="305"/>
      <c r="BI336" s="305"/>
      <c r="BJ336" s="305"/>
      <c r="BK336" s="305"/>
      <c r="BL336" s="305"/>
      <c r="BM336" s="305"/>
      <c r="BN336" s="305"/>
      <c r="BO336" s="305"/>
      <c r="BP336" s="305"/>
      <c r="BQ336" s="305"/>
      <c r="BR336" s="305"/>
      <c r="BS336" s="305"/>
      <c r="BT336" s="305"/>
      <c r="BU336" s="305"/>
      <c r="BV336" s="305"/>
      <c r="BW336" s="305"/>
      <c r="BX336" s="305"/>
      <c r="BY336" s="305"/>
      <c r="BZ336" s="305"/>
      <c r="CA336" s="305"/>
      <c r="CB336" s="305"/>
      <c r="CC336" s="305"/>
      <c r="CD336" s="305"/>
      <c r="CE336" s="305"/>
      <c r="CF336" s="305"/>
      <c r="CG336" s="305"/>
      <c r="CH336" s="305"/>
      <c r="CI336" s="305"/>
      <c r="CJ336" s="305"/>
      <c r="CK336" s="305"/>
      <c r="CL336" s="305"/>
      <c r="CM336" s="305"/>
      <c r="CN336" s="305"/>
      <c r="CO336" s="305"/>
      <c r="CP336" s="305"/>
      <c r="CQ336" s="305"/>
      <c r="CR336" s="305"/>
      <c r="CS336" s="305"/>
      <c r="CT336" s="305"/>
      <c r="CU336" s="305"/>
      <c r="CV336" s="305"/>
      <c r="CW336" s="305"/>
      <c r="CX336" s="305"/>
      <c r="CY336" s="305"/>
      <c r="CZ336" s="305"/>
      <c r="DA336" s="305"/>
    </row>
    <row r="337" spans="1:105" s="2" customFormat="1" ht="12.75">
      <c r="A337" s="305"/>
      <c r="B337" s="305"/>
      <c r="C337" s="305"/>
      <c r="D337" s="305"/>
      <c r="E337" s="305"/>
      <c r="F337" s="454"/>
      <c r="G337" s="454"/>
      <c r="H337" s="457"/>
      <c r="I337" s="458"/>
      <c r="J337" s="305"/>
      <c r="K337" s="305"/>
      <c r="L337" s="454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5"/>
      <c r="AB337" s="305"/>
      <c r="AC337" s="305"/>
      <c r="AD337" s="305"/>
      <c r="AE337" s="305"/>
      <c r="AF337" s="305"/>
      <c r="AG337" s="305"/>
      <c r="AH337" s="305"/>
      <c r="AI337" s="305"/>
      <c r="AJ337" s="305"/>
      <c r="AK337" s="305"/>
      <c r="AL337" s="305"/>
      <c r="AM337" s="305"/>
      <c r="AN337" s="305"/>
      <c r="AO337" s="305"/>
      <c r="AP337" s="305"/>
      <c r="AQ337" s="305"/>
      <c r="AR337" s="305"/>
      <c r="AS337" s="305"/>
      <c r="AT337" s="305"/>
      <c r="AU337" s="305"/>
      <c r="AV337" s="305"/>
      <c r="AW337" s="305"/>
      <c r="AX337" s="305"/>
      <c r="AY337" s="305"/>
      <c r="AZ337" s="305"/>
      <c r="BA337" s="305"/>
      <c r="BB337" s="305"/>
      <c r="BC337" s="305"/>
      <c r="BD337" s="305"/>
      <c r="BE337" s="305"/>
      <c r="BF337" s="305"/>
      <c r="BG337" s="305"/>
      <c r="BH337" s="305"/>
      <c r="BI337" s="305"/>
      <c r="BJ337" s="305"/>
      <c r="BK337" s="305"/>
      <c r="BL337" s="305"/>
      <c r="BM337" s="305"/>
      <c r="BN337" s="305"/>
      <c r="BO337" s="305"/>
      <c r="BP337" s="305"/>
      <c r="BQ337" s="305"/>
      <c r="BR337" s="305"/>
      <c r="BS337" s="305"/>
      <c r="BT337" s="305"/>
      <c r="BU337" s="305"/>
      <c r="BV337" s="305"/>
      <c r="BW337" s="305"/>
      <c r="BX337" s="305"/>
      <c r="BY337" s="305"/>
      <c r="BZ337" s="305"/>
      <c r="CA337" s="305"/>
      <c r="CB337" s="305"/>
      <c r="CC337" s="305"/>
      <c r="CD337" s="305"/>
      <c r="CE337" s="305"/>
      <c r="CF337" s="305"/>
      <c r="CG337" s="305"/>
      <c r="CH337" s="305"/>
      <c r="CI337" s="305"/>
      <c r="CJ337" s="305"/>
      <c r="CK337" s="305"/>
      <c r="CL337" s="305"/>
      <c r="CM337" s="305"/>
      <c r="CN337" s="305"/>
      <c r="CO337" s="305"/>
      <c r="CP337" s="305"/>
      <c r="CQ337" s="305"/>
      <c r="CR337" s="305"/>
      <c r="CS337" s="305"/>
      <c r="CT337" s="305"/>
      <c r="CU337" s="305"/>
      <c r="CV337" s="305"/>
      <c r="CW337" s="305"/>
      <c r="CX337" s="305"/>
      <c r="CY337" s="305"/>
      <c r="CZ337" s="305"/>
      <c r="DA337" s="305"/>
    </row>
    <row r="338" spans="1:105" s="2" customFormat="1" ht="12.75">
      <c r="A338" s="305"/>
      <c r="B338" s="305"/>
      <c r="C338" s="305"/>
      <c r="D338" s="305"/>
      <c r="E338" s="305"/>
      <c r="F338" s="454"/>
      <c r="G338" s="454"/>
      <c r="H338" s="457"/>
      <c r="I338" s="458"/>
      <c r="J338" s="305"/>
      <c r="K338" s="305"/>
      <c r="L338" s="454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5"/>
      <c r="AB338" s="305"/>
      <c r="AC338" s="305"/>
      <c r="AD338" s="305"/>
      <c r="AE338" s="305"/>
      <c r="AF338" s="305"/>
      <c r="AG338" s="305"/>
      <c r="AH338" s="305"/>
      <c r="AI338" s="305"/>
      <c r="AJ338" s="305"/>
      <c r="AK338" s="305"/>
      <c r="AL338" s="305"/>
      <c r="AM338" s="305"/>
      <c r="AN338" s="305"/>
      <c r="AO338" s="305"/>
      <c r="AP338" s="305"/>
      <c r="AQ338" s="305"/>
      <c r="AR338" s="305"/>
      <c r="AS338" s="305"/>
      <c r="AT338" s="305"/>
      <c r="AU338" s="305"/>
      <c r="AV338" s="305"/>
      <c r="AW338" s="305"/>
      <c r="AX338" s="305"/>
      <c r="AY338" s="305"/>
      <c r="AZ338" s="305"/>
      <c r="BA338" s="305"/>
      <c r="BB338" s="305"/>
      <c r="BC338" s="305"/>
      <c r="BD338" s="305"/>
      <c r="BE338" s="305"/>
      <c r="BF338" s="305"/>
      <c r="BG338" s="305"/>
      <c r="BH338" s="305"/>
      <c r="BI338" s="305"/>
      <c r="BJ338" s="305"/>
      <c r="BK338" s="305"/>
      <c r="BL338" s="305"/>
      <c r="BM338" s="305"/>
      <c r="BN338" s="305"/>
      <c r="BO338" s="305"/>
      <c r="BP338" s="305"/>
      <c r="BQ338" s="305"/>
      <c r="BR338" s="305"/>
      <c r="BS338" s="305"/>
      <c r="BT338" s="305"/>
      <c r="BU338" s="305"/>
      <c r="BV338" s="305"/>
      <c r="BW338" s="305"/>
      <c r="BX338" s="305"/>
      <c r="BY338" s="305"/>
      <c r="BZ338" s="305"/>
      <c r="CA338" s="305"/>
      <c r="CB338" s="305"/>
      <c r="CC338" s="305"/>
      <c r="CD338" s="305"/>
      <c r="CE338" s="305"/>
      <c r="CF338" s="305"/>
      <c r="CG338" s="305"/>
      <c r="CH338" s="305"/>
      <c r="CI338" s="305"/>
      <c r="CJ338" s="305"/>
      <c r="CK338" s="305"/>
      <c r="CL338" s="305"/>
      <c r="CM338" s="305"/>
      <c r="CN338" s="305"/>
      <c r="CO338" s="305"/>
      <c r="CP338" s="305"/>
      <c r="CQ338" s="305"/>
      <c r="CR338" s="305"/>
      <c r="CS338" s="305"/>
      <c r="CT338" s="305"/>
      <c r="CU338" s="305"/>
      <c r="CV338" s="305"/>
      <c r="CW338" s="305"/>
      <c r="CX338" s="305"/>
      <c r="CY338" s="305"/>
      <c r="CZ338" s="305"/>
      <c r="DA338" s="305"/>
    </row>
    <row r="339" spans="1:105" s="2" customFormat="1" ht="12.75">
      <c r="A339" s="305"/>
      <c r="B339" s="305"/>
      <c r="C339" s="305"/>
      <c r="D339" s="305"/>
      <c r="E339" s="305"/>
      <c r="F339" s="454"/>
      <c r="G339" s="454"/>
      <c r="H339" s="457"/>
      <c r="I339" s="458"/>
      <c r="J339" s="305"/>
      <c r="K339" s="305"/>
      <c r="L339" s="454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5"/>
      <c r="AB339" s="305"/>
      <c r="AC339" s="305"/>
      <c r="AD339" s="305"/>
      <c r="AE339" s="305"/>
      <c r="AF339" s="305"/>
      <c r="AG339" s="305"/>
      <c r="AH339" s="305"/>
      <c r="AI339" s="305"/>
      <c r="AJ339" s="305"/>
      <c r="AK339" s="305"/>
      <c r="AL339" s="305"/>
      <c r="AM339" s="305"/>
      <c r="AN339" s="305"/>
      <c r="AO339" s="305"/>
      <c r="AP339" s="305"/>
      <c r="AQ339" s="305"/>
      <c r="AR339" s="305"/>
      <c r="AS339" s="305"/>
      <c r="AT339" s="305"/>
      <c r="AU339" s="305"/>
      <c r="AV339" s="305"/>
      <c r="AW339" s="305"/>
      <c r="AX339" s="305"/>
      <c r="AY339" s="305"/>
      <c r="AZ339" s="305"/>
      <c r="BA339" s="305"/>
      <c r="BB339" s="305"/>
      <c r="BC339" s="305"/>
      <c r="BD339" s="305"/>
      <c r="BE339" s="305"/>
      <c r="BF339" s="305"/>
      <c r="BG339" s="305"/>
      <c r="BH339" s="305"/>
      <c r="BI339" s="305"/>
      <c r="BJ339" s="305"/>
      <c r="BK339" s="305"/>
      <c r="BL339" s="305"/>
      <c r="BM339" s="305"/>
      <c r="BN339" s="305"/>
      <c r="BO339" s="305"/>
      <c r="BP339" s="305"/>
      <c r="BQ339" s="305"/>
      <c r="BR339" s="305"/>
      <c r="BS339" s="305"/>
      <c r="BT339" s="305"/>
      <c r="BU339" s="305"/>
      <c r="BV339" s="305"/>
      <c r="BW339" s="305"/>
      <c r="BX339" s="305"/>
      <c r="BY339" s="305"/>
      <c r="BZ339" s="305"/>
      <c r="CA339" s="305"/>
      <c r="CB339" s="305"/>
      <c r="CC339" s="305"/>
      <c r="CD339" s="305"/>
      <c r="CE339" s="305"/>
      <c r="CF339" s="305"/>
      <c r="CG339" s="305"/>
      <c r="CH339" s="305"/>
      <c r="CI339" s="305"/>
      <c r="CJ339" s="305"/>
      <c r="CK339" s="305"/>
      <c r="CL339" s="305"/>
      <c r="CM339" s="305"/>
      <c r="CN339" s="305"/>
      <c r="CO339" s="305"/>
      <c r="CP339" s="305"/>
      <c r="CQ339" s="305"/>
      <c r="CR339" s="305"/>
      <c r="CS339" s="305"/>
      <c r="CT339" s="305"/>
      <c r="CU339" s="305"/>
      <c r="CV339" s="305"/>
      <c r="CW339" s="305"/>
      <c r="CX339" s="305"/>
      <c r="CY339" s="305"/>
      <c r="CZ339" s="305"/>
      <c r="DA339" s="305"/>
    </row>
    <row r="340" spans="1:105" s="2" customFormat="1" ht="12.75">
      <c r="A340" s="305"/>
      <c r="B340" s="305"/>
      <c r="C340" s="305"/>
      <c r="D340" s="305"/>
      <c r="E340" s="305"/>
      <c r="F340" s="454"/>
      <c r="G340" s="454"/>
      <c r="H340" s="457"/>
      <c r="I340" s="458"/>
      <c r="J340" s="305"/>
      <c r="K340" s="305"/>
      <c r="L340" s="454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5"/>
      <c r="AB340" s="305"/>
      <c r="AC340" s="305"/>
      <c r="AD340" s="305"/>
      <c r="AE340" s="305"/>
      <c r="AF340" s="305"/>
      <c r="AG340" s="305"/>
      <c r="AH340" s="305"/>
      <c r="AI340" s="305"/>
      <c r="AJ340" s="305"/>
      <c r="AK340" s="305"/>
      <c r="AL340" s="305"/>
      <c r="AM340" s="305"/>
      <c r="AN340" s="305"/>
      <c r="AO340" s="305"/>
      <c r="AP340" s="305"/>
      <c r="AQ340" s="305"/>
      <c r="AR340" s="305"/>
      <c r="AS340" s="305"/>
      <c r="AT340" s="305"/>
      <c r="AU340" s="305"/>
      <c r="AV340" s="305"/>
      <c r="AW340" s="305"/>
      <c r="AX340" s="305"/>
      <c r="AY340" s="305"/>
      <c r="AZ340" s="305"/>
      <c r="BA340" s="305"/>
      <c r="BB340" s="305"/>
      <c r="BC340" s="305"/>
      <c r="BD340" s="305"/>
      <c r="BE340" s="305"/>
      <c r="BF340" s="305"/>
      <c r="BG340" s="305"/>
      <c r="BH340" s="305"/>
      <c r="BI340" s="305"/>
      <c r="BJ340" s="305"/>
      <c r="BK340" s="305"/>
      <c r="BL340" s="305"/>
      <c r="BM340" s="305"/>
      <c r="BN340" s="305"/>
      <c r="BO340" s="305"/>
      <c r="BP340" s="305"/>
      <c r="BQ340" s="305"/>
      <c r="BR340" s="305"/>
      <c r="BS340" s="305"/>
      <c r="BT340" s="305"/>
      <c r="BU340" s="305"/>
      <c r="BV340" s="305"/>
      <c r="BW340" s="305"/>
      <c r="BX340" s="305"/>
      <c r="BY340" s="305"/>
      <c r="BZ340" s="305"/>
      <c r="CA340" s="305"/>
      <c r="CB340" s="305"/>
      <c r="CC340" s="305"/>
      <c r="CD340" s="305"/>
      <c r="CE340" s="305"/>
      <c r="CF340" s="305"/>
      <c r="CG340" s="305"/>
      <c r="CH340" s="305"/>
      <c r="CI340" s="305"/>
      <c r="CJ340" s="305"/>
      <c r="CK340" s="305"/>
      <c r="CL340" s="305"/>
      <c r="CM340" s="305"/>
      <c r="CN340" s="305"/>
      <c r="CO340" s="305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</row>
    <row r="341" spans="1:105" s="2" customFormat="1" ht="12.75">
      <c r="A341" s="305"/>
      <c r="B341" s="305"/>
      <c r="C341" s="305"/>
      <c r="D341" s="305"/>
      <c r="E341" s="305"/>
      <c r="F341" s="454"/>
      <c r="G341" s="454"/>
      <c r="H341" s="457"/>
      <c r="I341" s="458"/>
      <c r="J341" s="305"/>
      <c r="K341" s="305"/>
      <c r="L341" s="454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5"/>
      <c r="AB341" s="305"/>
      <c r="AC341" s="305"/>
      <c r="AD341" s="305"/>
      <c r="AE341" s="305"/>
      <c r="AF341" s="305"/>
      <c r="AG341" s="305"/>
      <c r="AH341" s="305"/>
      <c r="AI341" s="305"/>
      <c r="AJ341" s="305"/>
      <c r="AK341" s="305"/>
      <c r="AL341" s="305"/>
      <c r="AM341" s="305"/>
      <c r="AN341" s="305"/>
      <c r="AO341" s="305"/>
      <c r="AP341" s="305"/>
      <c r="AQ341" s="305"/>
      <c r="AR341" s="305"/>
      <c r="AS341" s="305"/>
      <c r="AT341" s="305"/>
      <c r="AU341" s="305"/>
      <c r="AV341" s="305"/>
      <c r="AW341" s="305"/>
      <c r="AX341" s="305"/>
      <c r="AY341" s="305"/>
      <c r="AZ341" s="305"/>
      <c r="BA341" s="305"/>
      <c r="BB341" s="305"/>
      <c r="BC341" s="305"/>
      <c r="BD341" s="305"/>
      <c r="BE341" s="305"/>
      <c r="BF341" s="305"/>
      <c r="BG341" s="305"/>
      <c r="BH341" s="305"/>
      <c r="BI341" s="305"/>
      <c r="BJ341" s="305"/>
      <c r="BK341" s="305"/>
      <c r="BL341" s="305"/>
      <c r="BM341" s="305"/>
      <c r="BN341" s="305"/>
      <c r="BO341" s="305"/>
      <c r="BP341" s="305"/>
      <c r="BQ341" s="305"/>
      <c r="BR341" s="305"/>
      <c r="BS341" s="305"/>
      <c r="BT341" s="305"/>
      <c r="BU341" s="305"/>
      <c r="BV341" s="305"/>
      <c r="BW341" s="305"/>
      <c r="BX341" s="305"/>
      <c r="BY341" s="305"/>
      <c r="BZ341" s="305"/>
      <c r="CA341" s="305"/>
      <c r="CB341" s="305"/>
      <c r="CC341" s="305"/>
      <c r="CD341" s="305"/>
      <c r="CE341" s="305"/>
      <c r="CF341" s="305"/>
      <c r="CG341" s="305"/>
      <c r="CH341" s="305"/>
      <c r="CI341" s="305"/>
      <c r="CJ341" s="305"/>
      <c r="CK341" s="305"/>
      <c r="CL341" s="305"/>
      <c r="CM341" s="305"/>
      <c r="CN341" s="305"/>
      <c r="CO341" s="305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</row>
    <row r="342" spans="1:105" s="2" customFormat="1" ht="12.75">
      <c r="A342" s="305"/>
      <c r="B342" s="305"/>
      <c r="C342" s="305"/>
      <c r="D342" s="305"/>
      <c r="E342" s="305"/>
      <c r="F342" s="454"/>
      <c r="G342" s="454"/>
      <c r="H342" s="457"/>
      <c r="I342" s="458"/>
      <c r="J342" s="305"/>
      <c r="K342" s="305"/>
      <c r="L342" s="454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5"/>
      <c r="AB342" s="305"/>
      <c r="AC342" s="305"/>
      <c r="AD342" s="305"/>
      <c r="AE342" s="305"/>
      <c r="AF342" s="305"/>
      <c r="AG342" s="305"/>
      <c r="AH342" s="305"/>
      <c r="AI342" s="305"/>
      <c r="AJ342" s="305"/>
      <c r="AK342" s="305"/>
      <c r="AL342" s="305"/>
      <c r="AM342" s="305"/>
      <c r="AN342" s="305"/>
      <c r="AO342" s="305"/>
      <c r="AP342" s="305"/>
      <c r="AQ342" s="305"/>
      <c r="AR342" s="305"/>
      <c r="AS342" s="305"/>
      <c r="AT342" s="305"/>
      <c r="AU342" s="305"/>
      <c r="AV342" s="305"/>
      <c r="AW342" s="305"/>
      <c r="AX342" s="305"/>
      <c r="AY342" s="305"/>
      <c r="AZ342" s="305"/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/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5"/>
      <c r="BW342" s="305"/>
      <c r="BX342" s="305"/>
      <c r="BY342" s="305"/>
      <c r="BZ342" s="305"/>
      <c r="CA342" s="305"/>
      <c r="CB342" s="305"/>
      <c r="CC342" s="305"/>
      <c r="CD342" s="305"/>
      <c r="CE342" s="305"/>
      <c r="CF342" s="305"/>
      <c r="CG342" s="305"/>
      <c r="CH342" s="305"/>
      <c r="CI342" s="305"/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</row>
    <row r="343" spans="1:105" s="2" customFormat="1" ht="12.75">
      <c r="A343" s="305"/>
      <c r="B343" s="305"/>
      <c r="C343" s="305"/>
      <c r="D343" s="305"/>
      <c r="E343" s="305"/>
      <c r="F343" s="454"/>
      <c r="G343" s="454"/>
      <c r="H343" s="457"/>
      <c r="I343" s="458"/>
      <c r="J343" s="305"/>
      <c r="K343" s="305"/>
      <c r="L343" s="454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5"/>
      <c r="AB343" s="305"/>
      <c r="AC343" s="305"/>
      <c r="AD343" s="305"/>
      <c r="AE343" s="305"/>
      <c r="AF343" s="305"/>
      <c r="AG343" s="305"/>
      <c r="AH343" s="305"/>
      <c r="AI343" s="305"/>
      <c r="AJ343" s="305"/>
      <c r="AK343" s="305"/>
      <c r="AL343" s="305"/>
      <c r="AM343" s="305"/>
      <c r="AN343" s="305"/>
      <c r="AO343" s="305"/>
      <c r="AP343" s="305"/>
      <c r="AQ343" s="305"/>
      <c r="AR343" s="305"/>
      <c r="AS343" s="305"/>
      <c r="AT343" s="305"/>
      <c r="AU343" s="305"/>
      <c r="AV343" s="305"/>
      <c r="AW343" s="305"/>
      <c r="AX343" s="305"/>
      <c r="AY343" s="305"/>
      <c r="AZ343" s="305"/>
      <c r="BA343" s="305"/>
      <c r="BB343" s="305"/>
      <c r="BC343" s="305"/>
      <c r="BD343" s="305"/>
      <c r="BE343" s="305"/>
      <c r="BF343" s="305"/>
      <c r="BG343" s="305"/>
      <c r="BH343" s="305"/>
      <c r="BI343" s="305"/>
      <c r="BJ343" s="305"/>
      <c r="BK343" s="305"/>
      <c r="BL343" s="305"/>
      <c r="BM343" s="305"/>
      <c r="BN343" s="305"/>
      <c r="BO343" s="305"/>
      <c r="BP343" s="305"/>
      <c r="BQ343" s="305"/>
      <c r="BR343" s="305"/>
      <c r="BS343" s="305"/>
      <c r="BT343" s="305"/>
      <c r="BU343" s="305"/>
      <c r="BV343" s="305"/>
      <c r="BW343" s="305"/>
      <c r="BX343" s="305"/>
      <c r="BY343" s="305"/>
      <c r="BZ343" s="305"/>
      <c r="CA343" s="305"/>
      <c r="CB343" s="305"/>
      <c r="CC343" s="305"/>
      <c r="CD343" s="305"/>
      <c r="CE343" s="305"/>
      <c r="CF343" s="305"/>
      <c r="CG343" s="305"/>
      <c r="CH343" s="305"/>
      <c r="CI343" s="305"/>
      <c r="CJ343" s="305"/>
      <c r="CK343" s="305"/>
      <c r="CL343" s="305"/>
      <c r="CM343" s="305"/>
      <c r="CN343" s="305"/>
      <c r="CO343" s="305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</row>
    <row r="344" spans="1:105" s="2" customFormat="1" ht="12.75">
      <c r="A344" s="305"/>
      <c r="B344" s="305"/>
      <c r="C344" s="305"/>
      <c r="D344" s="305"/>
      <c r="E344" s="305"/>
      <c r="F344" s="454"/>
      <c r="G344" s="454"/>
      <c r="H344" s="457"/>
      <c r="I344" s="458"/>
      <c r="J344" s="305"/>
      <c r="K344" s="305"/>
      <c r="L344" s="454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05"/>
      <c r="AE344" s="305"/>
      <c r="AF344" s="305"/>
      <c r="AG344" s="305"/>
      <c r="AH344" s="305"/>
      <c r="AI344" s="305"/>
      <c r="AJ344" s="305"/>
      <c r="AK344" s="305"/>
      <c r="AL344" s="305"/>
      <c r="AM344" s="305"/>
      <c r="AN344" s="305"/>
      <c r="AO344" s="305"/>
      <c r="AP344" s="305"/>
      <c r="AQ344" s="305"/>
      <c r="AR344" s="305"/>
      <c r="AS344" s="305"/>
      <c r="AT344" s="305"/>
      <c r="AU344" s="305"/>
      <c r="AV344" s="305"/>
      <c r="AW344" s="305"/>
      <c r="AX344" s="305"/>
      <c r="AY344" s="305"/>
      <c r="AZ344" s="305"/>
      <c r="BA344" s="305"/>
      <c r="BB344" s="305"/>
      <c r="BC344" s="305"/>
      <c r="BD344" s="305"/>
      <c r="BE344" s="305"/>
      <c r="BF344" s="305"/>
      <c r="BG344" s="305"/>
      <c r="BH344" s="305"/>
      <c r="BI344" s="305"/>
      <c r="BJ344" s="305"/>
      <c r="BK344" s="305"/>
      <c r="BL344" s="305"/>
      <c r="BM344" s="305"/>
      <c r="BN344" s="305"/>
      <c r="BO344" s="305"/>
      <c r="BP344" s="305"/>
      <c r="BQ344" s="305"/>
      <c r="BR344" s="305"/>
      <c r="BS344" s="305"/>
      <c r="BT344" s="305"/>
      <c r="BU344" s="305"/>
      <c r="BV344" s="305"/>
      <c r="BW344" s="305"/>
      <c r="BX344" s="305"/>
      <c r="BY344" s="305"/>
      <c r="BZ344" s="305"/>
      <c r="CA344" s="305"/>
      <c r="CB344" s="305"/>
      <c r="CC344" s="305"/>
      <c r="CD344" s="305"/>
      <c r="CE344" s="305"/>
      <c r="CF344" s="305"/>
      <c r="CG344" s="305"/>
      <c r="CH344" s="305"/>
      <c r="CI344" s="305"/>
      <c r="CJ344" s="305"/>
      <c r="CK344" s="305"/>
      <c r="CL344" s="305"/>
      <c r="CM344" s="305"/>
      <c r="CN344" s="305"/>
      <c r="CO344" s="305"/>
      <c r="CP344" s="305"/>
      <c r="CQ344" s="305"/>
      <c r="CR344" s="305"/>
      <c r="CS344" s="305"/>
      <c r="CT344" s="305"/>
      <c r="CU344" s="305"/>
      <c r="CV344" s="305"/>
      <c r="CW344" s="305"/>
      <c r="CX344" s="305"/>
      <c r="CY344" s="305"/>
      <c r="CZ344" s="305"/>
      <c r="DA344" s="305"/>
    </row>
    <row r="345" spans="1:105" s="2" customFormat="1" ht="12.75">
      <c r="A345" s="305"/>
      <c r="B345" s="305"/>
      <c r="C345" s="305"/>
      <c r="D345" s="305"/>
      <c r="E345" s="305"/>
      <c r="F345" s="454"/>
      <c r="G345" s="454"/>
      <c r="H345" s="457"/>
      <c r="I345" s="458"/>
      <c r="J345" s="305"/>
      <c r="K345" s="305"/>
      <c r="L345" s="454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5"/>
      <c r="AB345" s="305"/>
      <c r="AC345" s="305"/>
      <c r="AD345" s="305"/>
      <c r="AE345" s="305"/>
      <c r="AF345" s="305"/>
      <c r="AG345" s="305"/>
      <c r="AH345" s="305"/>
      <c r="AI345" s="305"/>
      <c r="AJ345" s="305"/>
      <c r="AK345" s="305"/>
      <c r="AL345" s="305"/>
      <c r="AM345" s="305"/>
      <c r="AN345" s="305"/>
      <c r="AO345" s="305"/>
      <c r="AP345" s="305"/>
      <c r="AQ345" s="305"/>
      <c r="AR345" s="305"/>
      <c r="AS345" s="305"/>
      <c r="AT345" s="305"/>
      <c r="AU345" s="305"/>
      <c r="AV345" s="305"/>
      <c r="AW345" s="305"/>
      <c r="AX345" s="305"/>
      <c r="AY345" s="305"/>
      <c r="AZ345" s="305"/>
      <c r="BA345" s="305"/>
      <c r="BB345" s="305"/>
      <c r="BC345" s="305"/>
      <c r="BD345" s="305"/>
      <c r="BE345" s="305"/>
      <c r="BF345" s="305"/>
      <c r="BG345" s="305"/>
      <c r="BH345" s="305"/>
      <c r="BI345" s="305"/>
      <c r="BJ345" s="305"/>
      <c r="BK345" s="305"/>
      <c r="BL345" s="305"/>
      <c r="BM345" s="305"/>
      <c r="BN345" s="305"/>
      <c r="BO345" s="305"/>
      <c r="BP345" s="305"/>
      <c r="BQ345" s="305"/>
      <c r="BR345" s="305"/>
      <c r="BS345" s="305"/>
      <c r="BT345" s="305"/>
      <c r="BU345" s="305"/>
      <c r="BV345" s="305"/>
      <c r="BW345" s="305"/>
      <c r="BX345" s="305"/>
      <c r="BY345" s="305"/>
      <c r="BZ345" s="305"/>
      <c r="CA345" s="305"/>
      <c r="CB345" s="305"/>
      <c r="CC345" s="305"/>
      <c r="CD345" s="305"/>
      <c r="CE345" s="305"/>
      <c r="CF345" s="305"/>
      <c r="CG345" s="305"/>
      <c r="CH345" s="305"/>
      <c r="CI345" s="305"/>
      <c r="CJ345" s="305"/>
      <c r="CK345" s="305"/>
      <c r="CL345" s="305"/>
      <c r="CM345" s="305"/>
      <c r="CN345" s="305"/>
      <c r="CO345" s="305"/>
      <c r="CP345" s="305"/>
      <c r="CQ345" s="305"/>
      <c r="CR345" s="305"/>
      <c r="CS345" s="305"/>
      <c r="CT345" s="305"/>
      <c r="CU345" s="305"/>
      <c r="CV345" s="305"/>
      <c r="CW345" s="305"/>
      <c r="CX345" s="305"/>
      <c r="CY345" s="305"/>
      <c r="CZ345" s="305"/>
      <c r="DA345" s="305"/>
    </row>
    <row r="346" spans="1:105" s="2" customFormat="1" ht="12.75">
      <c r="A346" s="305"/>
      <c r="B346" s="305"/>
      <c r="C346" s="305"/>
      <c r="D346" s="305"/>
      <c r="E346" s="305"/>
      <c r="F346" s="454"/>
      <c r="G346" s="454"/>
      <c r="H346" s="457"/>
      <c r="I346" s="458"/>
      <c r="J346" s="305"/>
      <c r="K346" s="305"/>
      <c r="L346" s="454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5"/>
      <c r="AB346" s="305"/>
      <c r="AC346" s="305"/>
      <c r="AD346" s="305"/>
      <c r="AE346" s="305"/>
      <c r="AF346" s="305"/>
      <c r="AG346" s="305"/>
      <c r="AH346" s="305"/>
      <c r="AI346" s="305"/>
      <c r="AJ346" s="305"/>
      <c r="AK346" s="305"/>
      <c r="AL346" s="305"/>
      <c r="AM346" s="305"/>
      <c r="AN346" s="305"/>
      <c r="AO346" s="305"/>
      <c r="AP346" s="305"/>
      <c r="AQ346" s="305"/>
      <c r="AR346" s="305"/>
      <c r="AS346" s="305"/>
      <c r="AT346" s="305"/>
      <c r="AU346" s="305"/>
      <c r="AV346" s="305"/>
      <c r="AW346" s="305"/>
      <c r="AX346" s="305"/>
      <c r="AY346" s="305"/>
      <c r="AZ346" s="305"/>
      <c r="BA346" s="305"/>
      <c r="BB346" s="305"/>
      <c r="BC346" s="305"/>
      <c r="BD346" s="305"/>
      <c r="BE346" s="305"/>
      <c r="BF346" s="305"/>
      <c r="BG346" s="305"/>
      <c r="BH346" s="305"/>
      <c r="BI346" s="305"/>
      <c r="BJ346" s="305"/>
      <c r="BK346" s="305"/>
      <c r="BL346" s="305"/>
      <c r="BM346" s="305"/>
      <c r="BN346" s="305"/>
      <c r="BO346" s="305"/>
      <c r="BP346" s="305"/>
      <c r="BQ346" s="305"/>
      <c r="BR346" s="305"/>
      <c r="BS346" s="305"/>
      <c r="BT346" s="305"/>
      <c r="BU346" s="305"/>
      <c r="BV346" s="305"/>
      <c r="BW346" s="305"/>
      <c r="BX346" s="305"/>
      <c r="BY346" s="305"/>
      <c r="BZ346" s="305"/>
      <c r="CA346" s="305"/>
      <c r="CB346" s="305"/>
      <c r="CC346" s="305"/>
      <c r="CD346" s="305"/>
      <c r="CE346" s="305"/>
      <c r="CF346" s="305"/>
      <c r="CG346" s="305"/>
      <c r="CH346" s="305"/>
      <c r="CI346" s="305"/>
      <c r="CJ346" s="305"/>
      <c r="CK346" s="305"/>
      <c r="CL346" s="305"/>
      <c r="CM346" s="305"/>
      <c r="CN346" s="305"/>
      <c r="CO346" s="305"/>
      <c r="CP346" s="305"/>
      <c r="CQ346" s="305"/>
      <c r="CR346" s="305"/>
      <c r="CS346" s="305"/>
      <c r="CT346" s="305"/>
      <c r="CU346" s="305"/>
      <c r="CV346" s="305"/>
      <c r="CW346" s="305"/>
      <c r="CX346" s="305"/>
      <c r="CY346" s="305"/>
      <c r="CZ346" s="305"/>
      <c r="DA346" s="305"/>
    </row>
    <row r="347" spans="1:105" s="2" customFormat="1" ht="12.75">
      <c r="A347" s="305"/>
      <c r="B347" s="305"/>
      <c r="C347" s="305"/>
      <c r="D347" s="305"/>
      <c r="E347" s="305"/>
      <c r="F347" s="454"/>
      <c r="G347" s="454"/>
      <c r="H347" s="457"/>
      <c r="I347" s="458"/>
      <c r="J347" s="305"/>
      <c r="K347" s="305"/>
      <c r="L347" s="454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5"/>
      <c r="AB347" s="305"/>
      <c r="AC347" s="305"/>
      <c r="AD347" s="305"/>
      <c r="AE347" s="305"/>
      <c r="AF347" s="305"/>
      <c r="AG347" s="305"/>
      <c r="AH347" s="305"/>
      <c r="AI347" s="305"/>
      <c r="AJ347" s="305"/>
      <c r="AK347" s="305"/>
      <c r="AL347" s="305"/>
      <c r="AM347" s="305"/>
      <c r="AN347" s="305"/>
      <c r="AO347" s="305"/>
      <c r="AP347" s="305"/>
      <c r="AQ347" s="305"/>
      <c r="AR347" s="305"/>
      <c r="AS347" s="305"/>
      <c r="AT347" s="305"/>
      <c r="AU347" s="305"/>
      <c r="AV347" s="305"/>
      <c r="AW347" s="305"/>
      <c r="AX347" s="305"/>
      <c r="AY347" s="305"/>
      <c r="AZ347" s="305"/>
      <c r="BA347" s="305"/>
      <c r="BB347" s="305"/>
      <c r="BC347" s="305"/>
      <c r="BD347" s="305"/>
      <c r="BE347" s="305"/>
      <c r="BF347" s="305"/>
      <c r="BG347" s="305"/>
      <c r="BH347" s="305"/>
      <c r="BI347" s="305"/>
      <c r="BJ347" s="305"/>
      <c r="BK347" s="305"/>
      <c r="BL347" s="305"/>
      <c r="BM347" s="305"/>
      <c r="BN347" s="305"/>
      <c r="BO347" s="305"/>
      <c r="BP347" s="305"/>
      <c r="BQ347" s="305"/>
      <c r="BR347" s="305"/>
      <c r="BS347" s="305"/>
      <c r="BT347" s="305"/>
      <c r="BU347" s="305"/>
      <c r="BV347" s="305"/>
      <c r="BW347" s="305"/>
      <c r="BX347" s="305"/>
      <c r="BY347" s="305"/>
      <c r="BZ347" s="305"/>
      <c r="CA347" s="305"/>
      <c r="CB347" s="305"/>
      <c r="CC347" s="305"/>
      <c r="CD347" s="305"/>
      <c r="CE347" s="305"/>
      <c r="CF347" s="305"/>
      <c r="CG347" s="305"/>
      <c r="CH347" s="305"/>
      <c r="CI347" s="305"/>
      <c r="CJ347" s="305"/>
      <c r="CK347" s="305"/>
      <c r="CL347" s="305"/>
      <c r="CM347" s="305"/>
      <c r="CN347" s="305"/>
      <c r="CO347" s="305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</row>
    <row r="348" spans="1:105" s="2" customFormat="1" ht="12.75">
      <c r="A348" s="305"/>
      <c r="B348" s="305"/>
      <c r="C348" s="305"/>
      <c r="D348" s="305"/>
      <c r="E348" s="305"/>
      <c r="F348" s="454"/>
      <c r="G348" s="454"/>
      <c r="H348" s="457"/>
      <c r="I348" s="458"/>
      <c r="J348" s="305"/>
      <c r="K348" s="305"/>
      <c r="L348" s="454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5"/>
      <c r="AB348" s="305"/>
      <c r="AC348" s="305"/>
      <c r="AD348" s="305"/>
      <c r="AE348" s="305"/>
      <c r="AF348" s="305"/>
      <c r="AG348" s="305"/>
      <c r="AH348" s="305"/>
      <c r="AI348" s="305"/>
      <c r="AJ348" s="305"/>
      <c r="AK348" s="305"/>
      <c r="AL348" s="305"/>
      <c r="AM348" s="305"/>
      <c r="AN348" s="305"/>
      <c r="AO348" s="305"/>
      <c r="AP348" s="305"/>
      <c r="AQ348" s="305"/>
      <c r="AR348" s="305"/>
      <c r="AS348" s="305"/>
      <c r="AT348" s="305"/>
      <c r="AU348" s="305"/>
      <c r="AV348" s="305"/>
      <c r="AW348" s="305"/>
      <c r="AX348" s="305"/>
      <c r="AY348" s="305"/>
      <c r="AZ348" s="305"/>
      <c r="BA348" s="305"/>
      <c r="BB348" s="305"/>
      <c r="BC348" s="305"/>
      <c r="BD348" s="305"/>
      <c r="BE348" s="305"/>
      <c r="BF348" s="305"/>
      <c r="BG348" s="305"/>
      <c r="BH348" s="305"/>
      <c r="BI348" s="305"/>
      <c r="BJ348" s="305"/>
      <c r="BK348" s="305"/>
      <c r="BL348" s="305"/>
      <c r="BM348" s="305"/>
      <c r="BN348" s="305"/>
      <c r="BO348" s="305"/>
      <c r="BP348" s="305"/>
      <c r="BQ348" s="305"/>
      <c r="BR348" s="305"/>
      <c r="BS348" s="305"/>
      <c r="BT348" s="305"/>
      <c r="BU348" s="305"/>
      <c r="BV348" s="305"/>
      <c r="BW348" s="305"/>
      <c r="BX348" s="305"/>
      <c r="BY348" s="305"/>
      <c r="BZ348" s="305"/>
      <c r="CA348" s="305"/>
      <c r="CB348" s="305"/>
      <c r="CC348" s="305"/>
      <c r="CD348" s="305"/>
      <c r="CE348" s="305"/>
      <c r="CF348" s="305"/>
      <c r="CG348" s="305"/>
      <c r="CH348" s="305"/>
      <c r="CI348" s="305"/>
      <c r="CJ348" s="305"/>
      <c r="CK348" s="305"/>
      <c r="CL348" s="305"/>
      <c r="CM348" s="305"/>
      <c r="CN348" s="305"/>
      <c r="CO348" s="305"/>
      <c r="CP348" s="305"/>
      <c r="CQ348" s="305"/>
      <c r="CR348" s="305"/>
      <c r="CS348" s="305"/>
      <c r="CT348" s="305"/>
      <c r="CU348" s="305"/>
      <c r="CV348" s="305"/>
      <c r="CW348" s="305"/>
      <c r="CX348" s="305"/>
      <c r="CY348" s="305"/>
      <c r="CZ348" s="305"/>
      <c r="DA348" s="305"/>
    </row>
    <row r="349" spans="1:105" s="2" customFormat="1" ht="12.75">
      <c r="A349" s="305"/>
      <c r="B349" s="305"/>
      <c r="C349" s="305"/>
      <c r="D349" s="305"/>
      <c r="E349" s="305"/>
      <c r="F349" s="454"/>
      <c r="G349" s="454"/>
      <c r="H349" s="457"/>
      <c r="I349" s="458"/>
      <c r="J349" s="305"/>
      <c r="K349" s="305"/>
      <c r="L349" s="454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5"/>
      <c r="AB349" s="305"/>
      <c r="AC349" s="305"/>
      <c r="AD349" s="305"/>
      <c r="AE349" s="305"/>
      <c r="AF349" s="305"/>
      <c r="AG349" s="305"/>
      <c r="AH349" s="305"/>
      <c r="AI349" s="305"/>
      <c r="AJ349" s="305"/>
      <c r="AK349" s="305"/>
      <c r="AL349" s="305"/>
      <c r="AM349" s="305"/>
      <c r="AN349" s="305"/>
      <c r="AO349" s="305"/>
      <c r="AP349" s="305"/>
      <c r="AQ349" s="305"/>
      <c r="AR349" s="305"/>
      <c r="AS349" s="305"/>
      <c r="AT349" s="305"/>
      <c r="AU349" s="305"/>
      <c r="AV349" s="305"/>
      <c r="AW349" s="305"/>
      <c r="AX349" s="305"/>
      <c r="AY349" s="305"/>
      <c r="AZ349" s="305"/>
      <c r="BA349" s="305"/>
      <c r="BB349" s="305"/>
      <c r="BC349" s="305"/>
      <c r="BD349" s="305"/>
      <c r="BE349" s="305"/>
      <c r="BF349" s="305"/>
      <c r="BG349" s="305"/>
      <c r="BH349" s="305"/>
      <c r="BI349" s="305"/>
      <c r="BJ349" s="305"/>
      <c r="BK349" s="305"/>
      <c r="BL349" s="305"/>
      <c r="BM349" s="305"/>
      <c r="BN349" s="305"/>
      <c r="BO349" s="305"/>
      <c r="BP349" s="305"/>
      <c r="BQ349" s="305"/>
      <c r="BR349" s="305"/>
      <c r="BS349" s="305"/>
      <c r="BT349" s="305"/>
      <c r="BU349" s="305"/>
      <c r="BV349" s="305"/>
      <c r="BW349" s="305"/>
      <c r="BX349" s="305"/>
      <c r="BY349" s="305"/>
      <c r="BZ349" s="305"/>
      <c r="CA349" s="305"/>
      <c r="CB349" s="305"/>
      <c r="CC349" s="305"/>
      <c r="CD349" s="305"/>
      <c r="CE349" s="305"/>
      <c r="CF349" s="305"/>
      <c r="CG349" s="305"/>
      <c r="CH349" s="305"/>
      <c r="CI349" s="305"/>
      <c r="CJ349" s="305"/>
      <c r="CK349" s="305"/>
      <c r="CL349" s="305"/>
      <c r="CM349" s="305"/>
      <c r="CN349" s="305"/>
      <c r="CO349" s="305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</row>
    <row r="350" spans="1:105" s="2" customFormat="1" ht="12.75">
      <c r="A350" s="305"/>
      <c r="B350" s="305"/>
      <c r="C350" s="305"/>
      <c r="D350" s="305"/>
      <c r="E350" s="305"/>
      <c r="F350" s="454"/>
      <c r="G350" s="454"/>
      <c r="H350" s="457"/>
      <c r="I350" s="458"/>
      <c r="J350" s="305"/>
      <c r="K350" s="305"/>
      <c r="L350" s="454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5"/>
      <c r="AB350" s="305"/>
      <c r="AC350" s="305"/>
      <c r="AD350" s="305"/>
      <c r="AE350" s="305"/>
      <c r="AF350" s="305"/>
      <c r="AG350" s="305"/>
      <c r="AH350" s="305"/>
      <c r="AI350" s="305"/>
      <c r="AJ350" s="305"/>
      <c r="AK350" s="305"/>
      <c r="AL350" s="305"/>
      <c r="AM350" s="305"/>
      <c r="AN350" s="305"/>
      <c r="AO350" s="305"/>
      <c r="AP350" s="305"/>
      <c r="AQ350" s="305"/>
      <c r="AR350" s="305"/>
      <c r="AS350" s="305"/>
      <c r="AT350" s="305"/>
      <c r="AU350" s="305"/>
      <c r="AV350" s="305"/>
      <c r="AW350" s="305"/>
      <c r="AX350" s="305"/>
      <c r="AY350" s="305"/>
      <c r="AZ350" s="305"/>
      <c r="BA350" s="305"/>
      <c r="BB350" s="305"/>
      <c r="BC350" s="305"/>
      <c r="BD350" s="305"/>
      <c r="BE350" s="305"/>
      <c r="BF350" s="305"/>
      <c r="BG350" s="305"/>
      <c r="BH350" s="305"/>
      <c r="BI350" s="305"/>
      <c r="BJ350" s="305"/>
      <c r="BK350" s="305"/>
      <c r="BL350" s="305"/>
      <c r="BM350" s="305"/>
      <c r="BN350" s="305"/>
      <c r="BO350" s="305"/>
      <c r="BP350" s="305"/>
      <c r="BQ350" s="305"/>
      <c r="BR350" s="305"/>
      <c r="BS350" s="305"/>
      <c r="BT350" s="305"/>
      <c r="BU350" s="305"/>
      <c r="BV350" s="305"/>
      <c r="BW350" s="305"/>
      <c r="BX350" s="305"/>
      <c r="BY350" s="305"/>
      <c r="BZ350" s="305"/>
      <c r="CA350" s="305"/>
      <c r="CB350" s="305"/>
      <c r="CC350" s="305"/>
      <c r="CD350" s="305"/>
      <c r="CE350" s="305"/>
      <c r="CF350" s="305"/>
      <c r="CG350" s="305"/>
      <c r="CH350" s="305"/>
      <c r="CI350" s="305"/>
      <c r="CJ350" s="305"/>
      <c r="CK350" s="305"/>
      <c r="CL350" s="305"/>
      <c r="CM350" s="305"/>
      <c r="CN350" s="305"/>
      <c r="CO350" s="305"/>
      <c r="CP350" s="305"/>
      <c r="CQ350" s="305"/>
      <c r="CR350" s="305"/>
      <c r="CS350" s="305"/>
      <c r="CT350" s="305"/>
      <c r="CU350" s="305"/>
      <c r="CV350" s="305"/>
      <c r="CW350" s="305"/>
      <c r="CX350" s="305"/>
      <c r="CY350" s="305"/>
      <c r="CZ350" s="305"/>
      <c r="DA350" s="305"/>
    </row>
    <row r="351" spans="1:105" s="2" customFormat="1" ht="12.75">
      <c r="A351" s="305"/>
      <c r="B351" s="305"/>
      <c r="C351" s="305"/>
      <c r="D351" s="305"/>
      <c r="E351" s="305"/>
      <c r="F351" s="454"/>
      <c r="G351" s="454"/>
      <c r="H351" s="457"/>
      <c r="I351" s="458"/>
      <c r="J351" s="305"/>
      <c r="K351" s="305"/>
      <c r="L351" s="454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5"/>
      <c r="AB351" s="305"/>
      <c r="AC351" s="305"/>
      <c r="AD351" s="305"/>
      <c r="AE351" s="305"/>
      <c r="AF351" s="305"/>
      <c r="AG351" s="305"/>
      <c r="AH351" s="305"/>
      <c r="AI351" s="305"/>
      <c r="AJ351" s="305"/>
      <c r="AK351" s="305"/>
      <c r="AL351" s="305"/>
      <c r="AM351" s="305"/>
      <c r="AN351" s="305"/>
      <c r="AO351" s="305"/>
      <c r="AP351" s="305"/>
      <c r="AQ351" s="305"/>
      <c r="AR351" s="305"/>
      <c r="AS351" s="305"/>
      <c r="AT351" s="305"/>
      <c r="AU351" s="305"/>
      <c r="AV351" s="305"/>
      <c r="AW351" s="305"/>
      <c r="AX351" s="305"/>
      <c r="AY351" s="305"/>
      <c r="AZ351" s="305"/>
      <c r="BA351" s="305"/>
      <c r="BB351" s="305"/>
      <c r="BC351" s="305"/>
      <c r="BD351" s="305"/>
      <c r="BE351" s="305"/>
      <c r="BF351" s="305"/>
      <c r="BG351" s="305"/>
      <c r="BH351" s="305"/>
      <c r="BI351" s="305"/>
      <c r="BJ351" s="305"/>
      <c r="BK351" s="305"/>
      <c r="BL351" s="305"/>
      <c r="BM351" s="305"/>
      <c r="BN351" s="305"/>
      <c r="BO351" s="305"/>
      <c r="BP351" s="305"/>
      <c r="BQ351" s="305"/>
      <c r="BR351" s="305"/>
      <c r="BS351" s="305"/>
      <c r="BT351" s="305"/>
      <c r="BU351" s="305"/>
      <c r="BV351" s="305"/>
      <c r="BW351" s="305"/>
      <c r="BX351" s="305"/>
      <c r="BY351" s="305"/>
      <c r="BZ351" s="305"/>
      <c r="CA351" s="305"/>
      <c r="CB351" s="305"/>
      <c r="CC351" s="305"/>
      <c r="CD351" s="305"/>
      <c r="CE351" s="305"/>
      <c r="CF351" s="305"/>
      <c r="CG351" s="305"/>
      <c r="CH351" s="305"/>
      <c r="CI351" s="305"/>
      <c r="CJ351" s="305"/>
      <c r="CK351" s="305"/>
      <c r="CL351" s="305"/>
      <c r="CM351" s="305"/>
      <c r="CN351" s="305"/>
      <c r="CO351" s="305"/>
      <c r="CP351" s="305"/>
      <c r="CQ351" s="305"/>
      <c r="CR351" s="305"/>
      <c r="CS351" s="305"/>
      <c r="CT351" s="305"/>
      <c r="CU351" s="305"/>
      <c r="CV351" s="305"/>
      <c r="CW351" s="305"/>
      <c r="CX351" s="305"/>
      <c r="CY351" s="305"/>
      <c r="CZ351" s="305"/>
      <c r="DA351" s="305"/>
    </row>
    <row r="352" spans="1:105" s="2" customFormat="1" ht="12.75">
      <c r="A352" s="305"/>
      <c r="B352" s="305"/>
      <c r="C352" s="305"/>
      <c r="D352" s="305"/>
      <c r="E352" s="305"/>
      <c r="F352" s="454"/>
      <c r="G352" s="454"/>
      <c r="H352" s="457"/>
      <c r="I352" s="458"/>
      <c r="J352" s="305"/>
      <c r="K352" s="305"/>
      <c r="L352" s="454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  <c r="BA352" s="305"/>
      <c r="BB352" s="305"/>
      <c r="BC352" s="305"/>
      <c r="BD352" s="305"/>
      <c r="BE352" s="305"/>
      <c r="BF352" s="305"/>
      <c r="BG352" s="305"/>
      <c r="BH352" s="305"/>
      <c r="BI352" s="305"/>
      <c r="BJ352" s="305"/>
      <c r="BK352" s="305"/>
      <c r="BL352" s="305"/>
      <c r="BM352" s="305"/>
      <c r="BN352" s="305"/>
      <c r="BO352" s="305"/>
      <c r="BP352" s="305"/>
      <c r="BQ352" s="305"/>
      <c r="BR352" s="305"/>
      <c r="BS352" s="305"/>
      <c r="BT352" s="305"/>
      <c r="BU352" s="305"/>
      <c r="BV352" s="305"/>
      <c r="BW352" s="305"/>
      <c r="BX352" s="305"/>
      <c r="BY352" s="305"/>
      <c r="BZ352" s="305"/>
      <c r="CA352" s="305"/>
      <c r="CB352" s="305"/>
      <c r="CC352" s="305"/>
      <c r="CD352" s="305"/>
      <c r="CE352" s="305"/>
      <c r="CF352" s="305"/>
      <c r="CG352" s="305"/>
      <c r="CH352" s="305"/>
      <c r="CI352" s="305"/>
      <c r="CJ352" s="305"/>
      <c r="CK352" s="305"/>
      <c r="CL352" s="305"/>
      <c r="CM352" s="305"/>
      <c r="CN352" s="305"/>
      <c r="CO352" s="305"/>
      <c r="CP352" s="305"/>
      <c r="CQ352" s="305"/>
      <c r="CR352" s="305"/>
      <c r="CS352" s="305"/>
      <c r="CT352" s="305"/>
      <c r="CU352" s="305"/>
      <c r="CV352" s="305"/>
      <c r="CW352" s="305"/>
      <c r="CX352" s="305"/>
      <c r="CY352" s="305"/>
      <c r="CZ352" s="305"/>
      <c r="DA352" s="305"/>
    </row>
    <row r="353" spans="1:105" s="2" customFormat="1" ht="12.75">
      <c r="A353" s="305"/>
      <c r="B353" s="305"/>
      <c r="C353" s="305"/>
      <c r="D353" s="305"/>
      <c r="E353" s="305"/>
      <c r="F353" s="454"/>
      <c r="G353" s="454"/>
      <c r="H353" s="457"/>
      <c r="I353" s="458"/>
      <c r="J353" s="305"/>
      <c r="K353" s="305"/>
      <c r="L353" s="454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  <c r="BA353" s="305"/>
      <c r="BB353" s="305"/>
      <c r="BC353" s="305"/>
      <c r="BD353" s="305"/>
      <c r="BE353" s="305"/>
      <c r="BF353" s="305"/>
      <c r="BG353" s="305"/>
      <c r="BH353" s="305"/>
      <c r="BI353" s="305"/>
      <c r="BJ353" s="305"/>
      <c r="BK353" s="305"/>
      <c r="BL353" s="305"/>
      <c r="BM353" s="305"/>
      <c r="BN353" s="305"/>
      <c r="BO353" s="305"/>
      <c r="BP353" s="305"/>
      <c r="BQ353" s="305"/>
      <c r="BR353" s="305"/>
      <c r="BS353" s="305"/>
      <c r="BT353" s="305"/>
      <c r="BU353" s="305"/>
      <c r="BV353" s="305"/>
      <c r="BW353" s="305"/>
      <c r="BX353" s="305"/>
      <c r="BY353" s="305"/>
      <c r="BZ353" s="305"/>
      <c r="CA353" s="305"/>
      <c r="CB353" s="305"/>
      <c r="CC353" s="305"/>
      <c r="CD353" s="305"/>
      <c r="CE353" s="305"/>
      <c r="CF353" s="305"/>
      <c r="CG353" s="305"/>
      <c r="CH353" s="305"/>
      <c r="CI353" s="305"/>
      <c r="CJ353" s="305"/>
      <c r="CK353" s="305"/>
      <c r="CL353" s="305"/>
      <c r="CM353" s="305"/>
      <c r="CN353" s="305"/>
      <c r="CO353" s="305"/>
      <c r="CP353" s="305"/>
      <c r="CQ353" s="305"/>
      <c r="CR353" s="305"/>
      <c r="CS353" s="305"/>
      <c r="CT353" s="305"/>
      <c r="CU353" s="305"/>
      <c r="CV353" s="305"/>
      <c r="CW353" s="305"/>
      <c r="CX353" s="305"/>
      <c r="CY353" s="305"/>
      <c r="CZ353" s="305"/>
      <c r="DA353" s="305"/>
    </row>
    <row r="354" spans="1:105" s="2" customFormat="1" ht="12.75">
      <c r="A354" s="305"/>
      <c r="B354" s="305"/>
      <c r="C354" s="305"/>
      <c r="D354" s="305"/>
      <c r="E354" s="305"/>
      <c r="F354" s="454"/>
      <c r="G354" s="454"/>
      <c r="H354" s="457"/>
      <c r="I354" s="458"/>
      <c r="J354" s="305"/>
      <c r="K354" s="305"/>
      <c r="L354" s="454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5"/>
      <c r="AB354" s="305"/>
      <c r="AC354" s="305"/>
      <c r="AD354" s="305"/>
      <c r="AE354" s="305"/>
      <c r="AF354" s="305"/>
      <c r="AG354" s="305"/>
      <c r="AH354" s="305"/>
      <c r="AI354" s="305"/>
      <c r="AJ354" s="305"/>
      <c r="AK354" s="305"/>
      <c r="AL354" s="305"/>
      <c r="AM354" s="305"/>
      <c r="AN354" s="305"/>
      <c r="AO354" s="305"/>
      <c r="AP354" s="305"/>
      <c r="AQ354" s="305"/>
      <c r="AR354" s="305"/>
      <c r="AS354" s="305"/>
      <c r="AT354" s="305"/>
      <c r="AU354" s="305"/>
      <c r="AV354" s="305"/>
      <c r="AW354" s="305"/>
      <c r="AX354" s="305"/>
      <c r="AY354" s="305"/>
      <c r="AZ354" s="305"/>
      <c r="BA354" s="305"/>
      <c r="BB354" s="305"/>
      <c r="BC354" s="305"/>
      <c r="BD354" s="305"/>
      <c r="BE354" s="305"/>
      <c r="BF354" s="305"/>
      <c r="BG354" s="305"/>
      <c r="BH354" s="305"/>
      <c r="BI354" s="305"/>
      <c r="BJ354" s="305"/>
      <c r="BK354" s="305"/>
      <c r="BL354" s="305"/>
      <c r="BM354" s="305"/>
      <c r="BN354" s="305"/>
      <c r="BO354" s="305"/>
      <c r="BP354" s="305"/>
      <c r="BQ354" s="305"/>
      <c r="BR354" s="305"/>
      <c r="BS354" s="305"/>
      <c r="BT354" s="305"/>
      <c r="BU354" s="305"/>
      <c r="BV354" s="305"/>
      <c r="BW354" s="305"/>
      <c r="BX354" s="305"/>
      <c r="BY354" s="305"/>
      <c r="BZ354" s="305"/>
      <c r="CA354" s="305"/>
      <c r="CB354" s="305"/>
      <c r="CC354" s="305"/>
      <c r="CD354" s="305"/>
      <c r="CE354" s="305"/>
      <c r="CF354" s="305"/>
      <c r="CG354" s="305"/>
      <c r="CH354" s="305"/>
      <c r="CI354" s="305"/>
      <c r="CJ354" s="305"/>
      <c r="CK354" s="305"/>
      <c r="CL354" s="305"/>
      <c r="CM354" s="305"/>
      <c r="CN354" s="305"/>
      <c r="CO354" s="305"/>
      <c r="CP354" s="305"/>
      <c r="CQ354" s="305"/>
      <c r="CR354" s="305"/>
      <c r="CS354" s="305"/>
      <c r="CT354" s="305"/>
      <c r="CU354" s="305"/>
      <c r="CV354" s="305"/>
      <c r="CW354" s="305"/>
      <c r="CX354" s="305"/>
      <c r="CY354" s="305"/>
      <c r="CZ354" s="305"/>
      <c r="DA354" s="305"/>
    </row>
    <row r="355" spans="1:105" s="2" customFormat="1" ht="12.75">
      <c r="A355" s="305"/>
      <c r="B355" s="305"/>
      <c r="C355" s="305"/>
      <c r="D355" s="305"/>
      <c r="E355" s="305"/>
      <c r="F355" s="454"/>
      <c r="G355" s="454"/>
      <c r="H355" s="457"/>
      <c r="I355" s="458"/>
      <c r="J355" s="305"/>
      <c r="K355" s="305"/>
      <c r="L355" s="454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5"/>
      <c r="AB355" s="305"/>
      <c r="AC355" s="305"/>
      <c r="AD355" s="305"/>
      <c r="AE355" s="305"/>
      <c r="AF355" s="305"/>
      <c r="AG355" s="305"/>
      <c r="AH355" s="305"/>
      <c r="AI355" s="305"/>
      <c r="AJ355" s="305"/>
      <c r="AK355" s="305"/>
      <c r="AL355" s="305"/>
      <c r="AM355" s="305"/>
      <c r="AN355" s="305"/>
      <c r="AO355" s="305"/>
      <c r="AP355" s="305"/>
      <c r="AQ355" s="305"/>
      <c r="AR355" s="305"/>
      <c r="AS355" s="305"/>
      <c r="AT355" s="305"/>
      <c r="AU355" s="305"/>
      <c r="AV355" s="305"/>
      <c r="AW355" s="305"/>
      <c r="AX355" s="305"/>
      <c r="AY355" s="305"/>
      <c r="AZ355" s="305"/>
      <c r="BA355" s="305"/>
      <c r="BB355" s="305"/>
      <c r="BC355" s="305"/>
      <c r="BD355" s="305"/>
      <c r="BE355" s="305"/>
      <c r="BF355" s="305"/>
      <c r="BG355" s="305"/>
      <c r="BH355" s="305"/>
      <c r="BI355" s="305"/>
      <c r="BJ355" s="305"/>
      <c r="BK355" s="305"/>
      <c r="BL355" s="305"/>
      <c r="BM355" s="305"/>
      <c r="BN355" s="305"/>
      <c r="BO355" s="305"/>
      <c r="BP355" s="305"/>
      <c r="BQ355" s="305"/>
      <c r="BR355" s="305"/>
      <c r="BS355" s="305"/>
      <c r="BT355" s="305"/>
      <c r="BU355" s="305"/>
      <c r="BV355" s="305"/>
      <c r="BW355" s="305"/>
      <c r="BX355" s="305"/>
      <c r="BY355" s="305"/>
      <c r="BZ355" s="305"/>
      <c r="CA355" s="305"/>
      <c r="CB355" s="305"/>
      <c r="CC355" s="305"/>
      <c r="CD355" s="305"/>
      <c r="CE355" s="305"/>
      <c r="CF355" s="305"/>
      <c r="CG355" s="305"/>
      <c r="CH355" s="305"/>
      <c r="CI355" s="305"/>
      <c r="CJ355" s="305"/>
      <c r="CK355" s="305"/>
      <c r="CL355" s="305"/>
      <c r="CM355" s="305"/>
      <c r="CN355" s="305"/>
      <c r="CO355" s="305"/>
      <c r="CP355" s="305"/>
      <c r="CQ355" s="305"/>
      <c r="CR355" s="305"/>
      <c r="CS355" s="305"/>
      <c r="CT355" s="305"/>
      <c r="CU355" s="305"/>
      <c r="CV355" s="305"/>
      <c r="CW355" s="305"/>
      <c r="CX355" s="305"/>
      <c r="CY355" s="305"/>
      <c r="CZ355" s="305"/>
      <c r="DA355" s="305"/>
    </row>
    <row r="356" spans="1:105" s="2" customFormat="1" ht="12.75">
      <c r="A356" s="305"/>
      <c r="B356" s="305"/>
      <c r="C356" s="305"/>
      <c r="D356" s="305"/>
      <c r="E356" s="305"/>
      <c r="F356" s="454"/>
      <c r="G356" s="454"/>
      <c r="H356" s="457"/>
      <c r="I356" s="458"/>
      <c r="J356" s="305"/>
      <c r="K356" s="305"/>
      <c r="L356" s="454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5"/>
      <c r="AF356" s="305"/>
      <c r="AG356" s="305"/>
      <c r="AH356" s="305"/>
      <c r="AI356" s="305"/>
      <c r="AJ356" s="305"/>
      <c r="AK356" s="305"/>
      <c r="AL356" s="305"/>
      <c r="AM356" s="305"/>
      <c r="AN356" s="305"/>
      <c r="AO356" s="305"/>
      <c r="AP356" s="305"/>
      <c r="AQ356" s="305"/>
      <c r="AR356" s="305"/>
      <c r="AS356" s="305"/>
      <c r="AT356" s="305"/>
      <c r="AU356" s="305"/>
      <c r="AV356" s="305"/>
      <c r="AW356" s="305"/>
      <c r="AX356" s="305"/>
      <c r="AY356" s="305"/>
      <c r="AZ356" s="305"/>
      <c r="BA356" s="305"/>
      <c r="BB356" s="305"/>
      <c r="BC356" s="305"/>
      <c r="BD356" s="305"/>
      <c r="BE356" s="305"/>
      <c r="BF356" s="305"/>
      <c r="BG356" s="305"/>
      <c r="BH356" s="305"/>
      <c r="BI356" s="305"/>
      <c r="BJ356" s="305"/>
      <c r="BK356" s="305"/>
      <c r="BL356" s="305"/>
      <c r="BM356" s="305"/>
      <c r="BN356" s="305"/>
      <c r="BO356" s="305"/>
      <c r="BP356" s="305"/>
      <c r="BQ356" s="305"/>
      <c r="BR356" s="305"/>
      <c r="BS356" s="305"/>
      <c r="BT356" s="305"/>
      <c r="BU356" s="305"/>
      <c r="BV356" s="305"/>
      <c r="BW356" s="305"/>
      <c r="BX356" s="305"/>
      <c r="BY356" s="305"/>
      <c r="BZ356" s="305"/>
      <c r="CA356" s="305"/>
      <c r="CB356" s="305"/>
      <c r="CC356" s="305"/>
      <c r="CD356" s="305"/>
      <c r="CE356" s="305"/>
      <c r="CF356" s="305"/>
      <c r="CG356" s="305"/>
      <c r="CH356" s="305"/>
      <c r="CI356" s="305"/>
      <c r="CJ356" s="305"/>
      <c r="CK356" s="305"/>
      <c r="CL356" s="305"/>
      <c r="CM356" s="305"/>
      <c r="CN356" s="305"/>
      <c r="CO356" s="305"/>
      <c r="CP356" s="305"/>
      <c r="CQ356" s="305"/>
      <c r="CR356" s="305"/>
      <c r="CS356" s="305"/>
      <c r="CT356" s="305"/>
      <c r="CU356" s="305"/>
      <c r="CV356" s="305"/>
      <c r="CW356" s="305"/>
      <c r="CX356" s="305"/>
      <c r="CY356" s="305"/>
      <c r="CZ356" s="305"/>
      <c r="DA356" s="305"/>
    </row>
    <row r="357" spans="1:105" s="2" customFormat="1" ht="12.75">
      <c r="A357" s="305"/>
      <c r="B357" s="305"/>
      <c r="C357" s="305"/>
      <c r="D357" s="305"/>
      <c r="E357" s="305"/>
      <c r="F357" s="454"/>
      <c r="G357" s="454"/>
      <c r="H357" s="457"/>
      <c r="I357" s="458"/>
      <c r="J357" s="305"/>
      <c r="K357" s="305"/>
      <c r="L357" s="454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5"/>
      <c r="AB357" s="305"/>
      <c r="AC357" s="305"/>
      <c r="AD357" s="305"/>
      <c r="AE357" s="305"/>
      <c r="AF357" s="305"/>
      <c r="AG357" s="305"/>
      <c r="AH357" s="305"/>
      <c r="AI357" s="305"/>
      <c r="AJ357" s="305"/>
      <c r="AK357" s="305"/>
      <c r="AL357" s="305"/>
      <c r="AM357" s="305"/>
      <c r="AN357" s="305"/>
      <c r="AO357" s="305"/>
      <c r="AP357" s="305"/>
      <c r="AQ357" s="305"/>
      <c r="AR357" s="305"/>
      <c r="AS357" s="305"/>
      <c r="AT357" s="305"/>
      <c r="AU357" s="305"/>
      <c r="AV357" s="305"/>
      <c r="AW357" s="305"/>
      <c r="AX357" s="305"/>
      <c r="AY357" s="305"/>
      <c r="AZ357" s="305"/>
      <c r="BA357" s="305"/>
      <c r="BB357" s="305"/>
      <c r="BC357" s="305"/>
      <c r="BD357" s="305"/>
      <c r="BE357" s="305"/>
      <c r="BF357" s="305"/>
      <c r="BG357" s="305"/>
      <c r="BH357" s="305"/>
      <c r="BI357" s="305"/>
      <c r="BJ357" s="305"/>
      <c r="BK357" s="305"/>
      <c r="BL357" s="305"/>
      <c r="BM357" s="305"/>
      <c r="BN357" s="305"/>
      <c r="BO357" s="305"/>
      <c r="BP357" s="305"/>
      <c r="BQ357" s="305"/>
      <c r="BR357" s="305"/>
      <c r="BS357" s="305"/>
      <c r="BT357" s="305"/>
      <c r="BU357" s="305"/>
      <c r="BV357" s="305"/>
      <c r="BW357" s="305"/>
      <c r="BX357" s="305"/>
      <c r="BY357" s="305"/>
      <c r="BZ357" s="305"/>
      <c r="CA357" s="305"/>
      <c r="CB357" s="305"/>
      <c r="CC357" s="305"/>
      <c r="CD357" s="305"/>
      <c r="CE357" s="305"/>
      <c r="CF357" s="305"/>
      <c r="CG357" s="305"/>
      <c r="CH357" s="305"/>
      <c r="CI357" s="305"/>
      <c r="CJ357" s="305"/>
      <c r="CK357" s="305"/>
      <c r="CL357" s="305"/>
      <c r="CM357" s="305"/>
      <c r="CN357" s="305"/>
      <c r="CO357" s="305"/>
      <c r="CP357" s="305"/>
      <c r="CQ357" s="305"/>
      <c r="CR357" s="305"/>
      <c r="CS357" s="305"/>
      <c r="CT357" s="305"/>
      <c r="CU357" s="305"/>
      <c r="CV357" s="305"/>
      <c r="CW357" s="305"/>
      <c r="CX357" s="305"/>
      <c r="CY357" s="305"/>
      <c r="CZ357" s="305"/>
      <c r="DA357" s="305"/>
    </row>
    <row r="358" spans="1:105" s="2" customFormat="1" ht="12.75">
      <c r="A358" s="305"/>
      <c r="B358" s="305"/>
      <c r="C358" s="305"/>
      <c r="D358" s="305"/>
      <c r="E358" s="305"/>
      <c r="F358" s="454"/>
      <c r="G358" s="454"/>
      <c r="H358" s="457"/>
      <c r="I358" s="458"/>
      <c r="J358" s="305"/>
      <c r="K358" s="305"/>
      <c r="L358" s="454"/>
      <c r="M358" s="305"/>
      <c r="N358" s="305"/>
      <c r="O358" s="305"/>
      <c r="P358" s="305"/>
      <c r="Q358" s="305"/>
      <c r="R358" s="305"/>
      <c r="S358" s="305"/>
      <c r="T358" s="305"/>
      <c r="U358" s="305"/>
      <c r="V358" s="305"/>
      <c r="W358" s="305"/>
      <c r="X358" s="305"/>
      <c r="Y358" s="305"/>
      <c r="Z358" s="305"/>
      <c r="AA358" s="305"/>
      <c r="AB358" s="305"/>
      <c r="AC358" s="305"/>
      <c r="AD358" s="305"/>
      <c r="AE358" s="305"/>
      <c r="AF358" s="305"/>
      <c r="AG358" s="305"/>
      <c r="AH358" s="305"/>
      <c r="AI358" s="305"/>
      <c r="AJ358" s="305"/>
      <c r="AK358" s="305"/>
      <c r="AL358" s="305"/>
      <c r="AM358" s="305"/>
      <c r="AN358" s="305"/>
      <c r="AO358" s="305"/>
      <c r="AP358" s="305"/>
      <c r="AQ358" s="305"/>
      <c r="AR358" s="305"/>
      <c r="AS358" s="305"/>
      <c r="AT358" s="305"/>
      <c r="AU358" s="305"/>
      <c r="AV358" s="305"/>
      <c r="AW358" s="305"/>
      <c r="AX358" s="305"/>
      <c r="AY358" s="305"/>
      <c r="AZ358" s="305"/>
      <c r="BA358" s="305"/>
      <c r="BB358" s="305"/>
      <c r="BC358" s="305"/>
      <c r="BD358" s="305"/>
      <c r="BE358" s="305"/>
      <c r="BF358" s="305"/>
      <c r="BG358" s="305"/>
      <c r="BH358" s="305"/>
      <c r="BI358" s="305"/>
      <c r="BJ358" s="305"/>
      <c r="BK358" s="305"/>
      <c r="BL358" s="305"/>
      <c r="BM358" s="305"/>
      <c r="BN358" s="305"/>
      <c r="BO358" s="305"/>
      <c r="BP358" s="305"/>
      <c r="BQ358" s="305"/>
      <c r="BR358" s="305"/>
      <c r="BS358" s="305"/>
      <c r="BT358" s="305"/>
      <c r="BU358" s="305"/>
      <c r="BV358" s="305"/>
      <c r="BW358" s="305"/>
      <c r="BX358" s="305"/>
      <c r="BY358" s="305"/>
      <c r="BZ358" s="305"/>
      <c r="CA358" s="305"/>
      <c r="CB358" s="305"/>
      <c r="CC358" s="305"/>
      <c r="CD358" s="305"/>
      <c r="CE358" s="305"/>
      <c r="CF358" s="305"/>
      <c r="CG358" s="305"/>
      <c r="CH358" s="305"/>
      <c r="CI358" s="305"/>
      <c r="CJ358" s="305"/>
      <c r="CK358" s="305"/>
      <c r="CL358" s="305"/>
      <c r="CM358" s="305"/>
      <c r="CN358" s="305"/>
      <c r="CO358" s="305"/>
      <c r="CP358" s="305"/>
      <c r="CQ358" s="305"/>
      <c r="CR358" s="305"/>
      <c r="CS358" s="305"/>
      <c r="CT358" s="305"/>
      <c r="CU358" s="305"/>
      <c r="CV358" s="305"/>
      <c r="CW358" s="305"/>
      <c r="CX358" s="305"/>
      <c r="CY358" s="305"/>
      <c r="CZ358" s="305"/>
      <c r="DA358" s="305"/>
    </row>
    <row r="359" spans="1:105" s="2" customFormat="1" ht="12.75">
      <c r="A359" s="305"/>
      <c r="B359" s="305"/>
      <c r="C359" s="305"/>
      <c r="D359" s="305"/>
      <c r="E359" s="305"/>
      <c r="F359" s="454"/>
      <c r="G359" s="454"/>
      <c r="H359" s="457"/>
      <c r="I359" s="458"/>
      <c r="J359" s="305"/>
      <c r="K359" s="305"/>
      <c r="L359" s="454"/>
      <c r="M359" s="305"/>
      <c r="N359" s="305"/>
      <c r="O359" s="305"/>
      <c r="P359" s="305"/>
      <c r="Q359" s="305"/>
      <c r="R359" s="305"/>
      <c r="S359" s="305"/>
      <c r="T359" s="305"/>
      <c r="U359" s="305"/>
      <c r="V359" s="305"/>
      <c r="W359" s="305"/>
      <c r="X359" s="305"/>
      <c r="Y359" s="305"/>
      <c r="Z359" s="305"/>
      <c r="AA359" s="305"/>
      <c r="AB359" s="305"/>
      <c r="AC359" s="305"/>
      <c r="AD359" s="305"/>
      <c r="AE359" s="305"/>
      <c r="AF359" s="305"/>
      <c r="AG359" s="305"/>
      <c r="AH359" s="305"/>
      <c r="AI359" s="305"/>
      <c r="AJ359" s="305"/>
      <c r="AK359" s="305"/>
      <c r="AL359" s="305"/>
      <c r="AM359" s="305"/>
      <c r="AN359" s="305"/>
      <c r="AO359" s="305"/>
      <c r="AP359" s="305"/>
      <c r="AQ359" s="305"/>
      <c r="AR359" s="305"/>
      <c r="AS359" s="305"/>
      <c r="AT359" s="305"/>
      <c r="AU359" s="305"/>
      <c r="AV359" s="305"/>
      <c r="AW359" s="305"/>
      <c r="AX359" s="305"/>
      <c r="AY359" s="305"/>
      <c r="AZ359" s="305"/>
      <c r="BA359" s="305"/>
      <c r="BB359" s="305"/>
      <c r="BC359" s="305"/>
      <c r="BD359" s="305"/>
      <c r="BE359" s="305"/>
      <c r="BF359" s="305"/>
      <c r="BG359" s="305"/>
      <c r="BH359" s="305"/>
      <c r="BI359" s="305"/>
      <c r="BJ359" s="305"/>
      <c r="BK359" s="305"/>
      <c r="BL359" s="305"/>
      <c r="BM359" s="305"/>
      <c r="BN359" s="305"/>
      <c r="BO359" s="305"/>
      <c r="BP359" s="305"/>
      <c r="BQ359" s="305"/>
      <c r="BR359" s="305"/>
      <c r="BS359" s="305"/>
      <c r="BT359" s="305"/>
      <c r="BU359" s="305"/>
      <c r="BV359" s="305"/>
      <c r="BW359" s="305"/>
      <c r="BX359" s="305"/>
      <c r="BY359" s="305"/>
      <c r="BZ359" s="305"/>
      <c r="CA359" s="305"/>
      <c r="CB359" s="305"/>
      <c r="CC359" s="305"/>
      <c r="CD359" s="305"/>
      <c r="CE359" s="305"/>
      <c r="CF359" s="305"/>
      <c r="CG359" s="305"/>
      <c r="CH359" s="305"/>
      <c r="CI359" s="305"/>
      <c r="CJ359" s="305"/>
      <c r="CK359" s="305"/>
      <c r="CL359" s="305"/>
      <c r="CM359" s="305"/>
      <c r="CN359" s="305"/>
      <c r="CO359" s="305"/>
      <c r="CP359" s="305"/>
      <c r="CQ359" s="305"/>
      <c r="CR359" s="305"/>
      <c r="CS359" s="305"/>
      <c r="CT359" s="305"/>
      <c r="CU359" s="305"/>
      <c r="CV359" s="305"/>
      <c r="CW359" s="305"/>
      <c r="CX359" s="305"/>
      <c r="CY359" s="305"/>
      <c r="CZ359" s="305"/>
      <c r="DA359" s="305"/>
    </row>
    <row r="360" spans="1:105" s="2" customFormat="1" ht="12.75">
      <c r="A360" s="305"/>
      <c r="B360" s="305"/>
      <c r="C360" s="305"/>
      <c r="D360" s="305"/>
      <c r="E360" s="305"/>
      <c r="F360" s="454"/>
      <c r="G360" s="454"/>
      <c r="H360" s="457"/>
      <c r="I360" s="458"/>
      <c r="J360" s="305"/>
      <c r="K360" s="305"/>
      <c r="L360" s="454"/>
      <c r="M360" s="305"/>
      <c r="N360" s="305"/>
      <c r="O360" s="305"/>
      <c r="P360" s="305"/>
      <c r="Q360" s="305"/>
      <c r="R360" s="305"/>
      <c r="S360" s="305"/>
      <c r="T360" s="305"/>
      <c r="U360" s="305"/>
      <c r="V360" s="305"/>
      <c r="W360" s="305"/>
      <c r="X360" s="305"/>
      <c r="Y360" s="305"/>
      <c r="Z360" s="305"/>
      <c r="AA360" s="305"/>
      <c r="AB360" s="305"/>
      <c r="AC360" s="305"/>
      <c r="AD360" s="305"/>
      <c r="AE360" s="305"/>
      <c r="AF360" s="305"/>
      <c r="AG360" s="305"/>
      <c r="AH360" s="305"/>
      <c r="AI360" s="305"/>
      <c r="AJ360" s="305"/>
      <c r="AK360" s="305"/>
      <c r="AL360" s="305"/>
      <c r="AM360" s="305"/>
      <c r="AN360" s="305"/>
      <c r="AO360" s="305"/>
      <c r="AP360" s="305"/>
      <c r="AQ360" s="305"/>
      <c r="AR360" s="305"/>
      <c r="AS360" s="305"/>
      <c r="AT360" s="305"/>
      <c r="AU360" s="305"/>
      <c r="AV360" s="305"/>
      <c r="AW360" s="305"/>
      <c r="AX360" s="305"/>
      <c r="AY360" s="305"/>
      <c r="AZ360" s="305"/>
      <c r="BA360" s="305"/>
      <c r="BB360" s="305"/>
      <c r="BC360" s="305"/>
      <c r="BD360" s="305"/>
      <c r="BE360" s="305"/>
      <c r="BF360" s="305"/>
      <c r="BG360" s="305"/>
      <c r="BH360" s="305"/>
      <c r="BI360" s="305"/>
      <c r="BJ360" s="305"/>
      <c r="BK360" s="305"/>
      <c r="BL360" s="305"/>
      <c r="BM360" s="305"/>
      <c r="BN360" s="305"/>
      <c r="BO360" s="305"/>
      <c r="BP360" s="305"/>
      <c r="BQ360" s="305"/>
      <c r="BR360" s="305"/>
      <c r="BS360" s="305"/>
      <c r="BT360" s="305"/>
      <c r="BU360" s="305"/>
      <c r="BV360" s="305"/>
      <c r="BW360" s="305"/>
      <c r="BX360" s="305"/>
      <c r="BY360" s="305"/>
      <c r="BZ360" s="305"/>
      <c r="CA360" s="305"/>
      <c r="CB360" s="305"/>
      <c r="CC360" s="305"/>
      <c r="CD360" s="305"/>
      <c r="CE360" s="305"/>
      <c r="CF360" s="305"/>
      <c r="CG360" s="305"/>
      <c r="CH360" s="305"/>
      <c r="CI360" s="305"/>
      <c r="CJ360" s="305"/>
      <c r="CK360" s="305"/>
      <c r="CL360" s="305"/>
      <c r="CM360" s="305"/>
      <c r="CN360" s="305"/>
      <c r="CO360" s="305"/>
      <c r="CP360" s="305"/>
      <c r="CQ360" s="305"/>
      <c r="CR360" s="305"/>
      <c r="CS360" s="305"/>
      <c r="CT360" s="305"/>
      <c r="CU360" s="305"/>
      <c r="CV360" s="305"/>
      <c r="CW360" s="305"/>
      <c r="CX360" s="305"/>
      <c r="CY360" s="305"/>
      <c r="CZ360" s="305"/>
      <c r="DA360" s="305"/>
    </row>
    <row r="361" spans="1:105" s="2" customFormat="1" ht="12.75">
      <c r="A361" s="305"/>
      <c r="B361" s="305"/>
      <c r="C361" s="305"/>
      <c r="D361" s="305"/>
      <c r="E361" s="305"/>
      <c r="F361" s="454"/>
      <c r="G361" s="454"/>
      <c r="H361" s="457"/>
      <c r="I361" s="458"/>
      <c r="J361" s="305"/>
      <c r="K361" s="305"/>
      <c r="L361" s="454"/>
      <c r="M361" s="305"/>
      <c r="N361" s="305"/>
      <c r="O361" s="305"/>
      <c r="P361" s="305"/>
      <c r="Q361" s="305"/>
      <c r="R361" s="305"/>
      <c r="S361" s="305"/>
      <c r="T361" s="305"/>
      <c r="U361" s="305"/>
      <c r="V361" s="305"/>
      <c r="W361" s="305"/>
      <c r="X361" s="305"/>
      <c r="Y361" s="305"/>
      <c r="Z361" s="305"/>
      <c r="AA361" s="305"/>
      <c r="AB361" s="305"/>
      <c r="AC361" s="305"/>
      <c r="AD361" s="305"/>
      <c r="AE361" s="305"/>
      <c r="AF361" s="305"/>
      <c r="AG361" s="305"/>
      <c r="AH361" s="305"/>
      <c r="AI361" s="305"/>
      <c r="AJ361" s="305"/>
      <c r="AK361" s="305"/>
      <c r="AL361" s="305"/>
      <c r="AM361" s="305"/>
      <c r="AN361" s="305"/>
      <c r="AO361" s="305"/>
      <c r="AP361" s="305"/>
      <c r="AQ361" s="305"/>
      <c r="AR361" s="305"/>
      <c r="AS361" s="305"/>
      <c r="AT361" s="305"/>
      <c r="AU361" s="305"/>
      <c r="AV361" s="305"/>
      <c r="AW361" s="305"/>
      <c r="AX361" s="305"/>
      <c r="AY361" s="305"/>
      <c r="AZ361" s="305"/>
      <c r="BA361" s="305"/>
      <c r="BB361" s="305"/>
      <c r="BC361" s="305"/>
      <c r="BD361" s="305"/>
      <c r="BE361" s="305"/>
      <c r="BF361" s="305"/>
      <c r="BG361" s="305"/>
      <c r="BH361" s="305"/>
      <c r="BI361" s="305"/>
      <c r="BJ361" s="305"/>
      <c r="BK361" s="305"/>
      <c r="BL361" s="305"/>
      <c r="BM361" s="305"/>
      <c r="BN361" s="305"/>
      <c r="BO361" s="305"/>
      <c r="BP361" s="305"/>
      <c r="BQ361" s="305"/>
      <c r="BR361" s="305"/>
      <c r="BS361" s="305"/>
      <c r="BT361" s="305"/>
      <c r="BU361" s="305"/>
      <c r="BV361" s="305"/>
      <c r="BW361" s="305"/>
      <c r="BX361" s="305"/>
      <c r="BY361" s="305"/>
      <c r="BZ361" s="305"/>
      <c r="CA361" s="305"/>
      <c r="CB361" s="305"/>
      <c r="CC361" s="305"/>
      <c r="CD361" s="305"/>
      <c r="CE361" s="305"/>
      <c r="CF361" s="305"/>
      <c r="CG361" s="305"/>
      <c r="CH361" s="305"/>
      <c r="CI361" s="305"/>
      <c r="CJ361" s="305"/>
      <c r="CK361" s="305"/>
      <c r="CL361" s="305"/>
      <c r="CM361" s="305"/>
      <c r="CN361" s="305"/>
      <c r="CO361" s="305"/>
      <c r="CP361" s="305"/>
      <c r="CQ361" s="305"/>
      <c r="CR361" s="305"/>
      <c r="CS361" s="305"/>
      <c r="CT361" s="305"/>
      <c r="CU361" s="305"/>
      <c r="CV361" s="305"/>
      <c r="CW361" s="305"/>
      <c r="CX361" s="305"/>
      <c r="CY361" s="305"/>
      <c r="CZ361" s="305"/>
      <c r="DA361" s="305"/>
    </row>
    <row r="362" spans="1:105" s="2" customFormat="1" ht="12.75">
      <c r="A362" s="305"/>
      <c r="B362" s="305"/>
      <c r="C362" s="305"/>
      <c r="D362" s="305"/>
      <c r="E362" s="305"/>
      <c r="F362" s="454"/>
      <c r="G362" s="454"/>
      <c r="H362" s="457"/>
      <c r="I362" s="458"/>
      <c r="J362" s="305"/>
      <c r="K362" s="305"/>
      <c r="L362" s="454"/>
      <c r="M362" s="305"/>
      <c r="N362" s="305"/>
      <c r="O362" s="305"/>
      <c r="P362" s="305"/>
      <c r="Q362" s="305"/>
      <c r="R362" s="305"/>
      <c r="S362" s="305"/>
      <c r="T362" s="305"/>
      <c r="U362" s="305"/>
      <c r="V362" s="305"/>
      <c r="W362" s="305"/>
      <c r="X362" s="305"/>
      <c r="Y362" s="305"/>
      <c r="Z362" s="305"/>
      <c r="AA362" s="305"/>
      <c r="AB362" s="305"/>
      <c r="AC362" s="305"/>
      <c r="AD362" s="305"/>
      <c r="AE362" s="305"/>
      <c r="AF362" s="305"/>
      <c r="AG362" s="305"/>
      <c r="AH362" s="305"/>
      <c r="AI362" s="305"/>
      <c r="AJ362" s="305"/>
      <c r="AK362" s="305"/>
      <c r="AL362" s="305"/>
      <c r="AM362" s="305"/>
      <c r="AN362" s="305"/>
      <c r="AO362" s="305"/>
      <c r="AP362" s="305"/>
      <c r="AQ362" s="305"/>
      <c r="AR362" s="305"/>
      <c r="AS362" s="305"/>
      <c r="AT362" s="305"/>
      <c r="AU362" s="305"/>
      <c r="AV362" s="305"/>
      <c r="AW362" s="305"/>
      <c r="AX362" s="305"/>
      <c r="AY362" s="305"/>
      <c r="AZ362" s="305"/>
      <c r="BA362" s="305"/>
      <c r="BB362" s="305"/>
      <c r="BC362" s="305"/>
      <c r="BD362" s="305"/>
      <c r="BE362" s="305"/>
      <c r="BF362" s="305"/>
      <c r="BG362" s="305"/>
      <c r="BH362" s="305"/>
      <c r="BI362" s="305"/>
      <c r="BJ362" s="305"/>
      <c r="BK362" s="305"/>
      <c r="BL362" s="305"/>
      <c r="BM362" s="305"/>
      <c r="BN362" s="305"/>
      <c r="BO362" s="305"/>
      <c r="BP362" s="305"/>
      <c r="BQ362" s="305"/>
      <c r="BR362" s="305"/>
      <c r="BS362" s="305"/>
      <c r="BT362" s="305"/>
      <c r="BU362" s="305"/>
      <c r="BV362" s="305"/>
      <c r="BW362" s="305"/>
      <c r="BX362" s="305"/>
      <c r="BY362" s="305"/>
      <c r="BZ362" s="305"/>
      <c r="CA362" s="305"/>
      <c r="CB362" s="305"/>
      <c r="CC362" s="305"/>
      <c r="CD362" s="305"/>
      <c r="CE362" s="305"/>
      <c r="CF362" s="305"/>
      <c r="CG362" s="305"/>
      <c r="CH362" s="305"/>
      <c r="CI362" s="305"/>
      <c r="CJ362" s="305"/>
      <c r="CK362" s="305"/>
      <c r="CL362" s="305"/>
      <c r="CM362" s="305"/>
      <c r="CN362" s="305"/>
      <c r="CO362" s="305"/>
      <c r="CP362" s="305"/>
      <c r="CQ362" s="305"/>
      <c r="CR362" s="305"/>
      <c r="CS362" s="305"/>
      <c r="CT362" s="305"/>
      <c r="CU362" s="305"/>
      <c r="CV362" s="305"/>
      <c r="CW362" s="305"/>
      <c r="CX362" s="305"/>
      <c r="CY362" s="305"/>
      <c r="CZ362" s="305"/>
      <c r="DA362" s="305"/>
    </row>
    <row r="363" spans="1:105" s="2" customFormat="1" ht="12.75">
      <c r="A363" s="305"/>
      <c r="B363" s="305"/>
      <c r="C363" s="305"/>
      <c r="D363" s="305"/>
      <c r="E363" s="305"/>
      <c r="F363" s="454"/>
      <c r="G363" s="454"/>
      <c r="H363" s="457"/>
      <c r="I363" s="458"/>
      <c r="J363" s="305"/>
      <c r="K363" s="305"/>
      <c r="L363" s="454"/>
      <c r="M363" s="305"/>
      <c r="N363" s="305"/>
      <c r="O363" s="305"/>
      <c r="P363" s="305"/>
      <c r="Q363" s="305"/>
      <c r="R363" s="305"/>
      <c r="S363" s="305"/>
      <c r="T363" s="305"/>
      <c r="U363" s="305"/>
      <c r="V363" s="305"/>
      <c r="W363" s="305"/>
      <c r="X363" s="305"/>
      <c r="Y363" s="305"/>
      <c r="Z363" s="305"/>
      <c r="AA363" s="305"/>
      <c r="AB363" s="305"/>
      <c r="AC363" s="305"/>
      <c r="AD363" s="305"/>
      <c r="AE363" s="305"/>
      <c r="AF363" s="305"/>
      <c r="AG363" s="305"/>
      <c r="AH363" s="305"/>
      <c r="AI363" s="305"/>
      <c r="AJ363" s="305"/>
      <c r="AK363" s="305"/>
      <c r="AL363" s="305"/>
      <c r="AM363" s="305"/>
      <c r="AN363" s="305"/>
      <c r="AO363" s="305"/>
      <c r="AP363" s="305"/>
      <c r="AQ363" s="305"/>
      <c r="AR363" s="305"/>
      <c r="AS363" s="305"/>
      <c r="AT363" s="305"/>
      <c r="AU363" s="305"/>
      <c r="AV363" s="305"/>
      <c r="AW363" s="305"/>
      <c r="AX363" s="305"/>
      <c r="AY363" s="305"/>
      <c r="AZ363" s="305"/>
      <c r="BA363" s="305"/>
      <c r="BB363" s="305"/>
      <c r="BC363" s="305"/>
      <c r="BD363" s="305"/>
      <c r="BE363" s="305"/>
      <c r="BF363" s="305"/>
      <c r="BG363" s="305"/>
      <c r="BH363" s="305"/>
      <c r="BI363" s="305"/>
      <c r="BJ363" s="305"/>
      <c r="BK363" s="305"/>
      <c r="BL363" s="305"/>
      <c r="BM363" s="305"/>
      <c r="BN363" s="305"/>
      <c r="BO363" s="305"/>
      <c r="BP363" s="305"/>
      <c r="BQ363" s="305"/>
      <c r="BR363" s="305"/>
      <c r="BS363" s="305"/>
      <c r="BT363" s="305"/>
      <c r="BU363" s="305"/>
      <c r="BV363" s="305"/>
      <c r="BW363" s="305"/>
      <c r="BX363" s="305"/>
      <c r="BY363" s="305"/>
      <c r="BZ363" s="305"/>
      <c r="CA363" s="305"/>
      <c r="CB363" s="305"/>
      <c r="CC363" s="305"/>
      <c r="CD363" s="305"/>
      <c r="CE363" s="305"/>
      <c r="CF363" s="305"/>
      <c r="CG363" s="305"/>
      <c r="CH363" s="305"/>
      <c r="CI363" s="305"/>
      <c r="CJ363" s="305"/>
      <c r="CK363" s="305"/>
      <c r="CL363" s="305"/>
      <c r="CM363" s="305"/>
      <c r="CN363" s="305"/>
      <c r="CO363" s="305"/>
      <c r="CP363" s="305"/>
      <c r="CQ363" s="305"/>
      <c r="CR363" s="305"/>
      <c r="CS363" s="305"/>
      <c r="CT363" s="305"/>
      <c r="CU363" s="305"/>
      <c r="CV363" s="305"/>
      <c r="CW363" s="305"/>
      <c r="CX363" s="305"/>
      <c r="CY363" s="305"/>
      <c r="CZ363" s="305"/>
      <c r="DA363" s="305"/>
    </row>
    <row r="364" spans="1:105" s="2" customFormat="1" ht="12.75">
      <c r="A364" s="305"/>
      <c r="B364" s="305"/>
      <c r="C364" s="305"/>
      <c r="D364" s="305"/>
      <c r="E364" s="305"/>
      <c r="F364" s="454"/>
      <c r="G364" s="454"/>
      <c r="H364" s="457"/>
      <c r="I364" s="458"/>
      <c r="J364" s="305"/>
      <c r="K364" s="305"/>
      <c r="L364" s="454"/>
      <c r="M364" s="305"/>
      <c r="N364" s="305"/>
      <c r="O364" s="305"/>
      <c r="P364" s="305"/>
      <c r="Q364" s="305"/>
      <c r="R364" s="305"/>
      <c r="S364" s="305"/>
      <c r="T364" s="305"/>
      <c r="U364" s="305"/>
      <c r="V364" s="305"/>
      <c r="W364" s="305"/>
      <c r="X364" s="305"/>
      <c r="Y364" s="305"/>
      <c r="Z364" s="305"/>
      <c r="AA364" s="305"/>
      <c r="AB364" s="305"/>
      <c r="AC364" s="305"/>
      <c r="AD364" s="305"/>
      <c r="AE364" s="305"/>
      <c r="AF364" s="305"/>
      <c r="AG364" s="305"/>
      <c r="AH364" s="305"/>
      <c r="AI364" s="305"/>
      <c r="AJ364" s="305"/>
      <c r="AK364" s="305"/>
      <c r="AL364" s="305"/>
      <c r="AM364" s="305"/>
      <c r="AN364" s="305"/>
      <c r="AO364" s="305"/>
      <c r="AP364" s="305"/>
      <c r="AQ364" s="305"/>
      <c r="AR364" s="305"/>
      <c r="AS364" s="305"/>
      <c r="AT364" s="305"/>
      <c r="AU364" s="305"/>
      <c r="AV364" s="305"/>
      <c r="AW364" s="305"/>
      <c r="AX364" s="305"/>
      <c r="AY364" s="305"/>
      <c r="AZ364" s="305"/>
      <c r="BA364" s="305"/>
      <c r="BB364" s="305"/>
      <c r="BC364" s="305"/>
      <c r="BD364" s="305"/>
      <c r="BE364" s="305"/>
      <c r="BF364" s="305"/>
      <c r="BG364" s="305"/>
      <c r="BH364" s="305"/>
      <c r="BI364" s="305"/>
      <c r="BJ364" s="305"/>
      <c r="BK364" s="305"/>
      <c r="BL364" s="305"/>
      <c r="BM364" s="305"/>
      <c r="BN364" s="305"/>
      <c r="BO364" s="305"/>
      <c r="BP364" s="305"/>
      <c r="BQ364" s="305"/>
      <c r="BR364" s="305"/>
      <c r="BS364" s="305"/>
      <c r="BT364" s="305"/>
      <c r="BU364" s="305"/>
      <c r="BV364" s="305"/>
      <c r="BW364" s="305"/>
      <c r="BX364" s="305"/>
      <c r="BY364" s="305"/>
      <c r="BZ364" s="305"/>
      <c r="CA364" s="305"/>
      <c r="CB364" s="305"/>
      <c r="CC364" s="305"/>
      <c r="CD364" s="305"/>
      <c r="CE364" s="305"/>
      <c r="CF364" s="305"/>
      <c r="CG364" s="305"/>
      <c r="CH364" s="305"/>
      <c r="CI364" s="305"/>
      <c r="CJ364" s="305"/>
      <c r="CK364" s="305"/>
      <c r="CL364" s="305"/>
      <c r="CM364" s="305"/>
      <c r="CN364" s="305"/>
      <c r="CO364" s="305"/>
      <c r="CP364" s="305"/>
      <c r="CQ364" s="305"/>
      <c r="CR364" s="305"/>
      <c r="CS364" s="305"/>
      <c r="CT364" s="305"/>
      <c r="CU364" s="305"/>
      <c r="CV364" s="305"/>
      <c r="CW364" s="305"/>
      <c r="CX364" s="305"/>
      <c r="CY364" s="305"/>
      <c r="CZ364" s="305"/>
      <c r="DA364" s="305"/>
    </row>
    <row r="365" spans="1:105" s="2" customFormat="1" ht="12.75">
      <c r="A365" s="305"/>
      <c r="B365" s="305"/>
      <c r="C365" s="305"/>
      <c r="D365" s="305"/>
      <c r="E365" s="305"/>
      <c r="F365" s="454"/>
      <c r="G365" s="454"/>
      <c r="H365" s="457"/>
      <c r="I365" s="458"/>
      <c r="J365" s="305"/>
      <c r="K365" s="305"/>
      <c r="L365" s="454"/>
      <c r="M365" s="305"/>
      <c r="N365" s="305"/>
      <c r="O365" s="305"/>
      <c r="P365" s="305"/>
      <c r="Q365" s="305"/>
      <c r="R365" s="305"/>
      <c r="S365" s="305"/>
      <c r="T365" s="305"/>
      <c r="U365" s="305"/>
      <c r="V365" s="305"/>
      <c r="W365" s="305"/>
      <c r="X365" s="305"/>
      <c r="Y365" s="305"/>
      <c r="Z365" s="305"/>
      <c r="AA365" s="305"/>
      <c r="AB365" s="305"/>
      <c r="AC365" s="305"/>
      <c r="AD365" s="305"/>
      <c r="AE365" s="305"/>
      <c r="AF365" s="305"/>
      <c r="AG365" s="305"/>
      <c r="AH365" s="305"/>
      <c r="AI365" s="305"/>
      <c r="AJ365" s="305"/>
      <c r="AK365" s="305"/>
      <c r="AL365" s="305"/>
      <c r="AM365" s="305"/>
      <c r="AN365" s="305"/>
      <c r="AO365" s="305"/>
      <c r="AP365" s="305"/>
      <c r="AQ365" s="305"/>
      <c r="AR365" s="305"/>
      <c r="AS365" s="305"/>
      <c r="AT365" s="305"/>
      <c r="AU365" s="305"/>
      <c r="AV365" s="305"/>
      <c r="AW365" s="305"/>
      <c r="AX365" s="305"/>
      <c r="AY365" s="305"/>
      <c r="AZ365" s="305"/>
      <c r="BA365" s="305"/>
      <c r="BB365" s="305"/>
      <c r="BC365" s="305"/>
      <c r="BD365" s="305"/>
      <c r="BE365" s="305"/>
      <c r="BF365" s="305"/>
      <c r="BG365" s="305"/>
      <c r="BH365" s="305"/>
      <c r="BI365" s="305"/>
      <c r="BJ365" s="305"/>
      <c r="BK365" s="305"/>
      <c r="BL365" s="305"/>
      <c r="BM365" s="305"/>
      <c r="BN365" s="305"/>
      <c r="BO365" s="305"/>
      <c r="BP365" s="305"/>
      <c r="BQ365" s="305"/>
      <c r="BR365" s="305"/>
      <c r="BS365" s="305"/>
      <c r="BT365" s="305"/>
      <c r="BU365" s="305"/>
      <c r="BV365" s="305"/>
      <c r="BW365" s="305"/>
      <c r="BX365" s="305"/>
      <c r="BY365" s="305"/>
      <c r="BZ365" s="305"/>
      <c r="CA365" s="305"/>
      <c r="CB365" s="305"/>
      <c r="CC365" s="305"/>
      <c r="CD365" s="305"/>
      <c r="CE365" s="305"/>
      <c r="CF365" s="305"/>
      <c r="CG365" s="305"/>
      <c r="CH365" s="305"/>
      <c r="CI365" s="305"/>
      <c r="CJ365" s="305"/>
      <c r="CK365" s="305"/>
      <c r="CL365" s="305"/>
      <c r="CM365" s="305"/>
      <c r="CN365" s="305"/>
      <c r="CO365" s="305"/>
      <c r="CP365" s="305"/>
      <c r="CQ365" s="305"/>
      <c r="CR365" s="305"/>
      <c r="CS365" s="305"/>
      <c r="CT365" s="305"/>
      <c r="CU365" s="305"/>
      <c r="CV365" s="305"/>
      <c r="CW365" s="305"/>
      <c r="CX365" s="305"/>
      <c r="CY365" s="305"/>
      <c r="CZ365" s="305"/>
      <c r="DA365" s="305"/>
    </row>
    <row r="366" spans="1:105" s="2" customFormat="1" ht="12.75">
      <c r="A366" s="305"/>
      <c r="B366" s="305"/>
      <c r="C366" s="305"/>
      <c r="D366" s="305"/>
      <c r="E366" s="305"/>
      <c r="F366" s="454"/>
      <c r="G366" s="454"/>
      <c r="H366" s="457"/>
      <c r="I366" s="458"/>
      <c r="J366" s="305"/>
      <c r="K366" s="305"/>
      <c r="L366" s="454"/>
      <c r="M366" s="305"/>
      <c r="N366" s="305"/>
      <c r="O366" s="305"/>
      <c r="P366" s="305"/>
      <c r="Q366" s="305"/>
      <c r="R366" s="305"/>
      <c r="S366" s="305"/>
      <c r="T366" s="305"/>
      <c r="U366" s="305"/>
      <c r="V366" s="305"/>
      <c r="W366" s="305"/>
      <c r="X366" s="305"/>
      <c r="Y366" s="305"/>
      <c r="Z366" s="305"/>
      <c r="AA366" s="305"/>
      <c r="AB366" s="305"/>
      <c r="AC366" s="305"/>
      <c r="AD366" s="305"/>
      <c r="AE366" s="305"/>
      <c r="AF366" s="305"/>
      <c r="AG366" s="305"/>
      <c r="AH366" s="305"/>
      <c r="AI366" s="305"/>
      <c r="AJ366" s="305"/>
      <c r="AK366" s="305"/>
      <c r="AL366" s="305"/>
      <c r="AM366" s="305"/>
      <c r="AN366" s="305"/>
      <c r="AO366" s="305"/>
      <c r="AP366" s="305"/>
      <c r="AQ366" s="305"/>
      <c r="AR366" s="305"/>
      <c r="AS366" s="305"/>
      <c r="AT366" s="305"/>
      <c r="AU366" s="305"/>
      <c r="AV366" s="305"/>
      <c r="AW366" s="305"/>
      <c r="AX366" s="305"/>
      <c r="AY366" s="305"/>
      <c r="AZ366" s="305"/>
      <c r="BA366" s="305"/>
      <c r="BB366" s="305"/>
      <c r="BC366" s="305"/>
      <c r="BD366" s="305"/>
      <c r="BE366" s="305"/>
      <c r="BF366" s="305"/>
      <c r="BG366" s="305"/>
      <c r="BH366" s="305"/>
      <c r="BI366" s="305"/>
      <c r="BJ366" s="305"/>
      <c r="BK366" s="305"/>
      <c r="BL366" s="305"/>
      <c r="BM366" s="305"/>
      <c r="BN366" s="305"/>
      <c r="BO366" s="305"/>
      <c r="BP366" s="305"/>
      <c r="BQ366" s="305"/>
      <c r="BR366" s="305"/>
      <c r="BS366" s="305"/>
      <c r="BT366" s="305"/>
      <c r="BU366" s="305"/>
      <c r="BV366" s="305"/>
      <c r="BW366" s="305"/>
      <c r="BX366" s="305"/>
      <c r="BY366" s="305"/>
      <c r="BZ366" s="305"/>
      <c r="CA366" s="305"/>
      <c r="CB366" s="305"/>
      <c r="CC366" s="305"/>
      <c r="CD366" s="305"/>
      <c r="CE366" s="305"/>
      <c r="CF366" s="305"/>
      <c r="CG366" s="305"/>
      <c r="CH366" s="305"/>
      <c r="CI366" s="305"/>
      <c r="CJ366" s="305"/>
      <c r="CK366" s="305"/>
      <c r="CL366" s="305"/>
      <c r="CM366" s="305"/>
      <c r="CN366" s="305"/>
      <c r="CO366" s="305"/>
      <c r="CP366" s="305"/>
      <c r="CQ366" s="305"/>
      <c r="CR366" s="305"/>
      <c r="CS366" s="305"/>
      <c r="CT366" s="305"/>
      <c r="CU366" s="305"/>
      <c r="CV366" s="305"/>
      <c r="CW366" s="305"/>
      <c r="CX366" s="305"/>
      <c r="CY366" s="305"/>
      <c r="CZ366" s="305"/>
      <c r="DA366" s="305"/>
    </row>
    <row r="367" spans="1:105" s="2" customFormat="1" ht="12.75">
      <c r="A367" s="305"/>
      <c r="B367" s="305"/>
      <c r="C367" s="305"/>
      <c r="D367" s="305"/>
      <c r="E367" s="305"/>
      <c r="F367" s="454"/>
      <c r="G367" s="454"/>
      <c r="H367" s="457"/>
      <c r="I367" s="458"/>
      <c r="J367" s="305"/>
      <c r="K367" s="305"/>
      <c r="L367" s="454"/>
      <c r="M367" s="305"/>
      <c r="N367" s="305"/>
      <c r="O367" s="305"/>
      <c r="P367" s="305"/>
      <c r="Q367" s="305"/>
      <c r="R367" s="305"/>
      <c r="S367" s="305"/>
      <c r="T367" s="305"/>
      <c r="U367" s="305"/>
      <c r="V367" s="305"/>
      <c r="W367" s="305"/>
      <c r="X367" s="305"/>
      <c r="Y367" s="305"/>
      <c r="Z367" s="305"/>
      <c r="AA367" s="305"/>
      <c r="AB367" s="305"/>
      <c r="AC367" s="305"/>
      <c r="AD367" s="305"/>
      <c r="AE367" s="305"/>
      <c r="AF367" s="305"/>
      <c r="AG367" s="305"/>
      <c r="AH367" s="305"/>
      <c r="AI367" s="305"/>
      <c r="AJ367" s="305"/>
      <c r="AK367" s="305"/>
      <c r="AL367" s="305"/>
      <c r="AM367" s="305"/>
      <c r="AN367" s="305"/>
      <c r="AO367" s="305"/>
      <c r="AP367" s="305"/>
      <c r="AQ367" s="305"/>
      <c r="AR367" s="305"/>
      <c r="AS367" s="305"/>
      <c r="AT367" s="305"/>
      <c r="AU367" s="305"/>
      <c r="AV367" s="305"/>
      <c r="AW367" s="305"/>
      <c r="AX367" s="305"/>
      <c r="AY367" s="305"/>
      <c r="AZ367" s="305"/>
      <c r="BA367" s="305"/>
      <c r="BB367" s="305"/>
      <c r="BC367" s="305"/>
      <c r="BD367" s="305"/>
      <c r="BE367" s="305"/>
      <c r="BF367" s="305"/>
      <c r="BG367" s="305"/>
      <c r="BH367" s="305"/>
      <c r="BI367" s="305"/>
      <c r="BJ367" s="305"/>
      <c r="BK367" s="305"/>
      <c r="BL367" s="305"/>
      <c r="BM367" s="305"/>
      <c r="BN367" s="305"/>
      <c r="BO367" s="305"/>
      <c r="BP367" s="305"/>
      <c r="BQ367" s="305"/>
      <c r="BR367" s="305"/>
      <c r="BS367" s="305"/>
      <c r="BT367" s="305"/>
      <c r="BU367" s="305"/>
      <c r="BV367" s="305"/>
      <c r="BW367" s="305"/>
      <c r="BX367" s="305"/>
      <c r="BY367" s="305"/>
      <c r="BZ367" s="305"/>
      <c r="CA367" s="305"/>
      <c r="CB367" s="305"/>
      <c r="CC367" s="305"/>
      <c r="CD367" s="305"/>
      <c r="CE367" s="305"/>
      <c r="CF367" s="305"/>
      <c r="CG367" s="305"/>
      <c r="CH367" s="305"/>
      <c r="CI367" s="305"/>
      <c r="CJ367" s="305"/>
      <c r="CK367" s="305"/>
      <c r="CL367" s="305"/>
      <c r="CM367" s="305"/>
      <c r="CN367" s="305"/>
      <c r="CO367" s="305"/>
      <c r="CP367" s="305"/>
      <c r="CQ367" s="305"/>
      <c r="CR367" s="305"/>
      <c r="CS367" s="305"/>
      <c r="CT367" s="305"/>
      <c r="CU367" s="305"/>
      <c r="CV367" s="305"/>
      <c r="CW367" s="305"/>
      <c r="CX367" s="305"/>
      <c r="CY367" s="305"/>
      <c r="CZ367" s="305"/>
      <c r="DA367" s="305"/>
    </row>
    <row r="368" spans="1:105" s="2" customFormat="1" ht="12.75">
      <c r="A368" s="305"/>
      <c r="B368" s="305"/>
      <c r="C368" s="305"/>
      <c r="D368" s="305"/>
      <c r="E368" s="305"/>
      <c r="F368" s="454"/>
      <c r="G368" s="454"/>
      <c r="H368" s="457"/>
      <c r="I368" s="458"/>
      <c r="J368" s="305"/>
      <c r="K368" s="305"/>
      <c r="L368" s="454"/>
      <c r="M368" s="305"/>
      <c r="N368" s="305"/>
      <c r="O368" s="305"/>
      <c r="P368" s="305"/>
      <c r="Q368" s="305"/>
      <c r="R368" s="305"/>
      <c r="S368" s="305"/>
      <c r="T368" s="305"/>
      <c r="U368" s="305"/>
      <c r="V368" s="305"/>
      <c r="W368" s="305"/>
      <c r="X368" s="305"/>
      <c r="Y368" s="305"/>
      <c r="Z368" s="305"/>
      <c r="AA368" s="305"/>
      <c r="AB368" s="305"/>
      <c r="AC368" s="305"/>
      <c r="AD368" s="305"/>
      <c r="AE368" s="305"/>
      <c r="AF368" s="305"/>
      <c r="AG368" s="305"/>
      <c r="AH368" s="305"/>
      <c r="AI368" s="305"/>
      <c r="AJ368" s="305"/>
      <c r="AK368" s="305"/>
      <c r="AL368" s="305"/>
      <c r="AM368" s="305"/>
      <c r="AN368" s="305"/>
      <c r="AO368" s="305"/>
      <c r="AP368" s="305"/>
      <c r="AQ368" s="305"/>
      <c r="AR368" s="305"/>
      <c r="AS368" s="305"/>
      <c r="AT368" s="305"/>
      <c r="AU368" s="305"/>
      <c r="AV368" s="305"/>
      <c r="AW368" s="305"/>
      <c r="AX368" s="305"/>
      <c r="AY368" s="305"/>
      <c r="AZ368" s="305"/>
      <c r="BA368" s="305"/>
      <c r="BB368" s="305"/>
      <c r="BC368" s="305"/>
      <c r="BD368" s="305"/>
      <c r="BE368" s="305"/>
      <c r="BF368" s="305"/>
      <c r="BG368" s="305"/>
      <c r="BH368" s="305"/>
      <c r="BI368" s="305"/>
      <c r="BJ368" s="305"/>
      <c r="BK368" s="305"/>
      <c r="BL368" s="305"/>
      <c r="BM368" s="305"/>
      <c r="BN368" s="305"/>
      <c r="BO368" s="305"/>
      <c r="BP368" s="305"/>
      <c r="BQ368" s="305"/>
      <c r="BR368" s="305"/>
      <c r="BS368" s="305"/>
      <c r="BT368" s="305"/>
      <c r="BU368" s="305"/>
      <c r="BV368" s="305"/>
      <c r="BW368" s="305"/>
      <c r="BX368" s="305"/>
      <c r="BY368" s="305"/>
      <c r="BZ368" s="305"/>
      <c r="CA368" s="305"/>
      <c r="CB368" s="305"/>
      <c r="CC368" s="305"/>
      <c r="CD368" s="305"/>
      <c r="CE368" s="305"/>
      <c r="CF368" s="305"/>
      <c r="CG368" s="305"/>
      <c r="CH368" s="305"/>
      <c r="CI368" s="305"/>
      <c r="CJ368" s="305"/>
      <c r="CK368" s="305"/>
      <c r="CL368" s="305"/>
      <c r="CM368" s="305"/>
      <c r="CN368" s="305"/>
      <c r="CO368" s="305"/>
      <c r="CP368" s="305"/>
      <c r="CQ368" s="305"/>
      <c r="CR368" s="305"/>
      <c r="CS368" s="305"/>
      <c r="CT368" s="305"/>
      <c r="CU368" s="305"/>
      <c r="CV368" s="305"/>
      <c r="CW368" s="305"/>
      <c r="CX368" s="305"/>
      <c r="CY368" s="305"/>
      <c r="CZ368" s="305"/>
      <c r="DA368" s="305"/>
    </row>
    <row r="369" spans="1:105" s="2" customFormat="1" ht="12.75">
      <c r="A369" s="305"/>
      <c r="B369" s="305"/>
      <c r="C369" s="305"/>
      <c r="D369" s="305"/>
      <c r="E369" s="305"/>
      <c r="F369" s="454"/>
      <c r="G369" s="454"/>
      <c r="H369" s="457"/>
      <c r="I369" s="458"/>
      <c r="J369" s="305"/>
      <c r="K369" s="305"/>
      <c r="L369" s="454"/>
      <c r="M369" s="305"/>
      <c r="N369" s="305"/>
      <c r="O369" s="305"/>
      <c r="P369" s="305"/>
      <c r="Q369" s="305"/>
      <c r="R369" s="305"/>
      <c r="S369" s="305"/>
      <c r="T369" s="305"/>
      <c r="U369" s="305"/>
      <c r="V369" s="305"/>
      <c r="W369" s="305"/>
      <c r="X369" s="305"/>
      <c r="Y369" s="305"/>
      <c r="Z369" s="305"/>
      <c r="AA369" s="305"/>
      <c r="AB369" s="305"/>
      <c r="AC369" s="305"/>
      <c r="AD369" s="305"/>
      <c r="AE369" s="305"/>
      <c r="AF369" s="305"/>
      <c r="AG369" s="305"/>
      <c r="AH369" s="305"/>
      <c r="AI369" s="305"/>
      <c r="AJ369" s="305"/>
      <c r="AK369" s="305"/>
      <c r="AL369" s="305"/>
      <c r="AM369" s="305"/>
      <c r="AN369" s="305"/>
      <c r="AO369" s="305"/>
      <c r="AP369" s="305"/>
      <c r="AQ369" s="305"/>
      <c r="AR369" s="305"/>
      <c r="AS369" s="305"/>
      <c r="AT369" s="305"/>
      <c r="AU369" s="305"/>
      <c r="AV369" s="305"/>
      <c r="AW369" s="305"/>
      <c r="AX369" s="305"/>
      <c r="AY369" s="305"/>
      <c r="AZ369" s="305"/>
      <c r="BA369" s="305"/>
      <c r="BB369" s="305"/>
      <c r="BC369" s="305"/>
      <c r="BD369" s="305"/>
      <c r="BE369" s="305"/>
      <c r="BF369" s="305"/>
      <c r="BG369" s="305"/>
      <c r="BH369" s="305"/>
      <c r="BI369" s="305"/>
      <c r="BJ369" s="305"/>
      <c r="BK369" s="305"/>
      <c r="BL369" s="305"/>
      <c r="BM369" s="305"/>
      <c r="BN369" s="305"/>
      <c r="BO369" s="305"/>
      <c r="BP369" s="305"/>
      <c r="BQ369" s="305"/>
      <c r="BR369" s="305"/>
      <c r="BS369" s="305"/>
      <c r="BT369" s="305"/>
      <c r="BU369" s="305"/>
      <c r="BV369" s="305"/>
      <c r="BW369" s="305"/>
      <c r="BX369" s="305"/>
      <c r="BY369" s="305"/>
      <c r="BZ369" s="305"/>
      <c r="CA369" s="305"/>
      <c r="CB369" s="305"/>
      <c r="CC369" s="305"/>
      <c r="CD369" s="305"/>
      <c r="CE369" s="305"/>
      <c r="CF369" s="305"/>
      <c r="CG369" s="305"/>
      <c r="CH369" s="305"/>
      <c r="CI369" s="305"/>
      <c r="CJ369" s="305"/>
      <c r="CK369" s="305"/>
      <c r="CL369" s="305"/>
      <c r="CM369" s="305"/>
      <c r="CN369" s="305"/>
      <c r="CO369" s="305"/>
      <c r="CP369" s="305"/>
      <c r="CQ369" s="305"/>
      <c r="CR369" s="305"/>
      <c r="CS369" s="305"/>
      <c r="CT369" s="305"/>
      <c r="CU369" s="305"/>
      <c r="CV369" s="305"/>
      <c r="CW369" s="305"/>
      <c r="CX369" s="305"/>
      <c r="CY369" s="305"/>
      <c r="CZ369" s="305"/>
      <c r="DA369" s="305"/>
    </row>
    <row r="370" spans="1:105" s="2" customFormat="1" ht="12.75">
      <c r="A370" s="305"/>
      <c r="B370" s="305"/>
      <c r="C370" s="305"/>
      <c r="D370" s="305"/>
      <c r="E370" s="305"/>
      <c r="F370" s="454"/>
      <c r="G370" s="454"/>
      <c r="H370" s="457"/>
      <c r="I370" s="458"/>
      <c r="J370" s="305"/>
      <c r="K370" s="305"/>
      <c r="L370" s="454"/>
      <c r="M370" s="305"/>
      <c r="N370" s="305"/>
      <c r="O370" s="305"/>
      <c r="P370" s="305"/>
      <c r="Q370" s="305"/>
      <c r="R370" s="305"/>
      <c r="S370" s="305"/>
      <c r="T370" s="305"/>
      <c r="U370" s="305"/>
      <c r="V370" s="305"/>
      <c r="W370" s="305"/>
      <c r="X370" s="305"/>
      <c r="Y370" s="305"/>
      <c r="Z370" s="305"/>
      <c r="AA370" s="305"/>
      <c r="AB370" s="305"/>
      <c r="AC370" s="305"/>
      <c r="AD370" s="305"/>
      <c r="AE370" s="305"/>
      <c r="AF370" s="305"/>
      <c r="AG370" s="305"/>
      <c r="AH370" s="305"/>
      <c r="AI370" s="305"/>
      <c r="AJ370" s="305"/>
      <c r="AK370" s="305"/>
      <c r="AL370" s="305"/>
      <c r="AM370" s="305"/>
      <c r="AN370" s="305"/>
      <c r="AO370" s="305"/>
      <c r="AP370" s="305"/>
      <c r="AQ370" s="305"/>
      <c r="AR370" s="305"/>
      <c r="AS370" s="305"/>
      <c r="AT370" s="305"/>
      <c r="AU370" s="305"/>
      <c r="AV370" s="305"/>
      <c r="AW370" s="305"/>
      <c r="AX370" s="305"/>
      <c r="AY370" s="305"/>
      <c r="AZ370" s="305"/>
      <c r="BA370" s="305"/>
      <c r="BB370" s="305"/>
      <c r="BC370" s="305"/>
      <c r="BD370" s="305"/>
      <c r="BE370" s="305"/>
      <c r="BF370" s="305"/>
      <c r="BG370" s="305"/>
      <c r="BH370" s="305"/>
      <c r="BI370" s="305"/>
      <c r="BJ370" s="305"/>
      <c r="BK370" s="305"/>
      <c r="BL370" s="305"/>
      <c r="BM370" s="305"/>
      <c r="BN370" s="305"/>
      <c r="BO370" s="305"/>
      <c r="BP370" s="305"/>
      <c r="BQ370" s="305"/>
      <c r="BR370" s="305"/>
      <c r="BS370" s="305"/>
      <c r="BT370" s="305"/>
      <c r="BU370" s="305"/>
      <c r="BV370" s="305"/>
      <c r="BW370" s="305"/>
      <c r="BX370" s="305"/>
      <c r="BY370" s="305"/>
      <c r="BZ370" s="305"/>
      <c r="CA370" s="305"/>
      <c r="CB370" s="305"/>
      <c r="CC370" s="305"/>
      <c r="CD370" s="305"/>
      <c r="CE370" s="305"/>
      <c r="CF370" s="305"/>
      <c r="CG370" s="305"/>
      <c r="CH370" s="305"/>
      <c r="CI370" s="305"/>
      <c r="CJ370" s="305"/>
      <c r="CK370" s="305"/>
      <c r="CL370" s="305"/>
      <c r="CM370" s="305"/>
      <c r="CN370" s="305"/>
      <c r="CO370" s="305"/>
      <c r="CP370" s="305"/>
      <c r="CQ370" s="305"/>
      <c r="CR370" s="305"/>
      <c r="CS370" s="305"/>
      <c r="CT370" s="305"/>
      <c r="CU370" s="305"/>
      <c r="CV370" s="305"/>
      <c r="CW370" s="305"/>
      <c r="CX370" s="305"/>
      <c r="CY370" s="305"/>
      <c r="CZ370" s="305"/>
      <c r="DA370" s="305"/>
    </row>
    <row r="371" spans="1:105" s="2" customFormat="1" ht="12.75">
      <c r="A371" s="305"/>
      <c r="B371" s="305"/>
      <c r="C371" s="305"/>
      <c r="D371" s="305"/>
      <c r="E371" s="305"/>
      <c r="F371" s="454"/>
      <c r="G371" s="454"/>
      <c r="H371" s="457"/>
      <c r="I371" s="458"/>
      <c r="J371" s="305"/>
      <c r="K371" s="305"/>
      <c r="L371" s="454"/>
      <c r="M371" s="305"/>
      <c r="N371" s="305"/>
      <c r="O371" s="305"/>
      <c r="P371" s="305"/>
      <c r="Q371" s="305"/>
      <c r="R371" s="305"/>
      <c r="S371" s="305"/>
      <c r="T371" s="305"/>
      <c r="U371" s="305"/>
      <c r="V371" s="305"/>
      <c r="W371" s="305"/>
      <c r="X371" s="305"/>
      <c r="Y371" s="305"/>
      <c r="Z371" s="305"/>
      <c r="AA371" s="305"/>
      <c r="AB371" s="305"/>
      <c r="AC371" s="305"/>
      <c r="AD371" s="305"/>
      <c r="AE371" s="305"/>
      <c r="AF371" s="305"/>
      <c r="AG371" s="305"/>
      <c r="AH371" s="305"/>
      <c r="AI371" s="305"/>
      <c r="AJ371" s="305"/>
      <c r="AK371" s="305"/>
      <c r="AL371" s="305"/>
      <c r="AM371" s="305"/>
      <c r="AN371" s="305"/>
      <c r="AO371" s="305"/>
      <c r="AP371" s="305"/>
      <c r="AQ371" s="305"/>
      <c r="AR371" s="305"/>
      <c r="AS371" s="305"/>
      <c r="AT371" s="305"/>
      <c r="AU371" s="305"/>
      <c r="AV371" s="305"/>
      <c r="AW371" s="305"/>
      <c r="AX371" s="305"/>
      <c r="AY371" s="305"/>
      <c r="AZ371" s="305"/>
      <c r="BA371" s="305"/>
      <c r="BB371" s="305"/>
      <c r="BC371" s="305"/>
      <c r="BD371" s="305"/>
      <c r="BE371" s="305"/>
      <c r="BF371" s="305"/>
      <c r="BG371" s="305"/>
      <c r="BH371" s="305"/>
      <c r="BI371" s="305"/>
      <c r="BJ371" s="305"/>
      <c r="BK371" s="305"/>
      <c r="BL371" s="305"/>
      <c r="BM371" s="305"/>
      <c r="BN371" s="305"/>
      <c r="BO371" s="305"/>
      <c r="BP371" s="305"/>
      <c r="BQ371" s="305"/>
      <c r="BR371" s="305"/>
      <c r="BS371" s="305"/>
      <c r="BT371" s="305"/>
      <c r="BU371" s="305"/>
      <c r="BV371" s="305"/>
      <c r="BW371" s="305"/>
      <c r="BX371" s="305"/>
      <c r="BY371" s="305"/>
      <c r="BZ371" s="305"/>
      <c r="CA371" s="305"/>
      <c r="CB371" s="305"/>
      <c r="CC371" s="305"/>
      <c r="CD371" s="305"/>
      <c r="CE371" s="305"/>
      <c r="CF371" s="305"/>
      <c r="CG371" s="305"/>
      <c r="CH371" s="305"/>
      <c r="CI371" s="305"/>
      <c r="CJ371" s="305"/>
      <c r="CK371" s="305"/>
      <c r="CL371" s="305"/>
      <c r="CM371" s="305"/>
      <c r="CN371" s="305"/>
      <c r="CO371" s="305"/>
      <c r="CP371" s="305"/>
      <c r="CQ371" s="305"/>
      <c r="CR371" s="305"/>
      <c r="CS371" s="305"/>
      <c r="CT371" s="305"/>
      <c r="CU371" s="305"/>
      <c r="CV371" s="305"/>
      <c r="CW371" s="305"/>
      <c r="CX371" s="305"/>
      <c r="CY371" s="305"/>
      <c r="CZ371" s="305"/>
      <c r="DA371" s="305"/>
    </row>
    <row r="372" spans="1:105" s="2" customFormat="1" ht="12.75">
      <c r="A372" s="305"/>
      <c r="B372" s="305"/>
      <c r="C372" s="305"/>
      <c r="D372" s="305"/>
      <c r="E372" s="305"/>
      <c r="F372" s="454"/>
      <c r="G372" s="454"/>
      <c r="H372" s="457"/>
      <c r="I372" s="458"/>
      <c r="J372" s="305"/>
      <c r="K372" s="305"/>
      <c r="L372" s="454"/>
      <c r="M372" s="305"/>
      <c r="N372" s="305"/>
      <c r="O372" s="305"/>
      <c r="P372" s="305"/>
      <c r="Q372" s="305"/>
      <c r="R372" s="305"/>
      <c r="S372" s="305"/>
      <c r="T372" s="305"/>
      <c r="U372" s="305"/>
      <c r="V372" s="305"/>
      <c r="W372" s="305"/>
      <c r="X372" s="305"/>
      <c r="Y372" s="305"/>
      <c r="Z372" s="305"/>
      <c r="AA372" s="305"/>
      <c r="AB372" s="305"/>
      <c r="AC372" s="305"/>
      <c r="AD372" s="305"/>
      <c r="AE372" s="305"/>
      <c r="AF372" s="305"/>
      <c r="AG372" s="305"/>
      <c r="AH372" s="305"/>
      <c r="AI372" s="305"/>
      <c r="AJ372" s="305"/>
      <c r="AK372" s="305"/>
      <c r="AL372" s="305"/>
      <c r="AM372" s="305"/>
      <c r="AN372" s="305"/>
      <c r="AO372" s="305"/>
      <c r="AP372" s="305"/>
      <c r="AQ372" s="305"/>
      <c r="AR372" s="305"/>
      <c r="AS372" s="305"/>
      <c r="AT372" s="305"/>
      <c r="AU372" s="305"/>
      <c r="AV372" s="305"/>
      <c r="AW372" s="305"/>
      <c r="AX372" s="305"/>
      <c r="AY372" s="305"/>
      <c r="AZ372" s="305"/>
      <c r="BA372" s="305"/>
      <c r="BB372" s="305"/>
      <c r="BC372" s="305"/>
      <c r="BD372" s="305"/>
      <c r="BE372" s="305"/>
      <c r="BF372" s="305"/>
      <c r="BG372" s="305"/>
      <c r="BH372" s="305"/>
      <c r="BI372" s="305"/>
      <c r="BJ372" s="305"/>
      <c r="BK372" s="305"/>
      <c r="BL372" s="305"/>
      <c r="BM372" s="305"/>
      <c r="BN372" s="305"/>
      <c r="BO372" s="305"/>
      <c r="BP372" s="305"/>
      <c r="BQ372" s="305"/>
      <c r="BR372" s="305"/>
      <c r="BS372" s="305"/>
      <c r="BT372" s="305"/>
      <c r="BU372" s="305"/>
      <c r="BV372" s="305"/>
      <c r="BW372" s="305"/>
      <c r="BX372" s="305"/>
      <c r="BY372" s="305"/>
      <c r="BZ372" s="305"/>
      <c r="CA372" s="305"/>
      <c r="CB372" s="305"/>
      <c r="CC372" s="305"/>
      <c r="CD372" s="305"/>
      <c r="CE372" s="305"/>
      <c r="CF372" s="305"/>
      <c r="CG372" s="305"/>
      <c r="CH372" s="305"/>
      <c r="CI372" s="305"/>
      <c r="CJ372" s="305"/>
      <c r="CK372" s="305"/>
      <c r="CL372" s="305"/>
      <c r="CM372" s="305"/>
      <c r="CN372" s="305"/>
      <c r="CO372" s="305"/>
      <c r="CP372" s="305"/>
      <c r="CQ372" s="305"/>
      <c r="CR372" s="305"/>
      <c r="CS372" s="305"/>
      <c r="CT372" s="305"/>
      <c r="CU372" s="305"/>
      <c r="CV372" s="305"/>
      <c r="CW372" s="305"/>
      <c r="CX372" s="305"/>
      <c r="CY372" s="305"/>
      <c r="CZ372" s="305"/>
      <c r="DA372" s="305"/>
    </row>
    <row r="373" spans="1:105" s="2" customFormat="1" ht="12.75">
      <c r="A373" s="305"/>
      <c r="B373" s="305"/>
      <c r="C373" s="305"/>
      <c r="D373" s="305"/>
      <c r="E373" s="305"/>
      <c r="F373" s="454"/>
      <c r="G373" s="454"/>
      <c r="H373" s="457"/>
      <c r="I373" s="458"/>
      <c r="J373" s="305"/>
      <c r="K373" s="305"/>
      <c r="L373" s="454"/>
      <c r="M373" s="305"/>
      <c r="N373" s="305"/>
      <c r="O373" s="305"/>
      <c r="P373" s="305"/>
      <c r="Q373" s="305"/>
      <c r="R373" s="305"/>
      <c r="S373" s="305"/>
      <c r="T373" s="305"/>
      <c r="U373" s="305"/>
      <c r="V373" s="305"/>
      <c r="W373" s="305"/>
      <c r="X373" s="305"/>
      <c r="Y373" s="305"/>
      <c r="Z373" s="305"/>
      <c r="AA373" s="305"/>
      <c r="AB373" s="305"/>
      <c r="AC373" s="305"/>
      <c r="AD373" s="305"/>
      <c r="AE373" s="305"/>
      <c r="AF373" s="305"/>
      <c r="AG373" s="305"/>
      <c r="AH373" s="305"/>
      <c r="AI373" s="305"/>
      <c r="AJ373" s="305"/>
      <c r="AK373" s="305"/>
      <c r="AL373" s="305"/>
      <c r="AM373" s="305"/>
      <c r="AN373" s="305"/>
      <c r="AO373" s="305"/>
      <c r="AP373" s="305"/>
      <c r="AQ373" s="305"/>
      <c r="AR373" s="305"/>
      <c r="AS373" s="305"/>
      <c r="AT373" s="305"/>
      <c r="AU373" s="305"/>
      <c r="AV373" s="305"/>
      <c r="AW373" s="305"/>
      <c r="AX373" s="305"/>
      <c r="AY373" s="305"/>
      <c r="AZ373" s="305"/>
      <c r="BA373" s="305"/>
      <c r="BB373" s="305"/>
      <c r="BC373" s="305"/>
      <c r="BD373" s="305"/>
      <c r="BE373" s="305"/>
      <c r="BF373" s="305"/>
      <c r="BG373" s="305"/>
      <c r="BH373" s="305"/>
      <c r="BI373" s="305"/>
      <c r="BJ373" s="305"/>
      <c r="BK373" s="305"/>
      <c r="BL373" s="305"/>
      <c r="BM373" s="305"/>
      <c r="BN373" s="305"/>
      <c r="BO373" s="305"/>
      <c r="BP373" s="305"/>
      <c r="BQ373" s="305"/>
      <c r="BR373" s="305"/>
      <c r="BS373" s="305"/>
      <c r="BT373" s="305"/>
      <c r="BU373" s="305"/>
      <c r="BV373" s="305"/>
      <c r="BW373" s="305"/>
      <c r="BX373" s="305"/>
      <c r="BY373" s="305"/>
      <c r="BZ373" s="305"/>
      <c r="CA373" s="305"/>
      <c r="CB373" s="305"/>
      <c r="CC373" s="305"/>
      <c r="CD373" s="305"/>
      <c r="CE373" s="305"/>
      <c r="CF373" s="305"/>
      <c r="CG373" s="305"/>
      <c r="CH373" s="305"/>
      <c r="CI373" s="305"/>
      <c r="CJ373" s="305"/>
      <c r="CK373" s="305"/>
      <c r="CL373" s="305"/>
      <c r="CM373" s="305"/>
      <c r="CN373" s="305"/>
      <c r="CO373" s="305"/>
      <c r="CP373" s="305"/>
      <c r="CQ373" s="305"/>
      <c r="CR373" s="305"/>
      <c r="CS373" s="305"/>
      <c r="CT373" s="305"/>
      <c r="CU373" s="305"/>
      <c r="CV373" s="305"/>
      <c r="CW373" s="305"/>
      <c r="CX373" s="305"/>
      <c r="CY373" s="305"/>
      <c r="CZ373" s="305"/>
      <c r="DA373" s="305"/>
    </row>
    <row r="374" spans="1:105" s="2" customFormat="1" ht="12.75">
      <c r="A374" s="305"/>
      <c r="B374" s="305"/>
      <c r="C374" s="305"/>
      <c r="D374" s="305"/>
      <c r="E374" s="305"/>
      <c r="F374" s="454"/>
      <c r="G374" s="454"/>
      <c r="H374" s="457"/>
      <c r="I374" s="458"/>
      <c r="J374" s="305"/>
      <c r="K374" s="305"/>
      <c r="L374" s="454"/>
      <c r="M374" s="305"/>
      <c r="N374" s="305"/>
      <c r="O374" s="305"/>
      <c r="P374" s="305"/>
      <c r="Q374" s="305"/>
      <c r="R374" s="305"/>
      <c r="S374" s="305"/>
      <c r="T374" s="305"/>
      <c r="U374" s="305"/>
      <c r="V374" s="305"/>
      <c r="W374" s="305"/>
      <c r="X374" s="305"/>
      <c r="Y374" s="305"/>
      <c r="Z374" s="305"/>
      <c r="AA374" s="305"/>
      <c r="AB374" s="305"/>
      <c r="AC374" s="305"/>
      <c r="AD374" s="305"/>
      <c r="AE374" s="305"/>
      <c r="AF374" s="305"/>
      <c r="AG374" s="305"/>
      <c r="AH374" s="305"/>
      <c r="AI374" s="305"/>
      <c r="AJ374" s="305"/>
      <c r="AK374" s="305"/>
      <c r="AL374" s="305"/>
      <c r="AM374" s="305"/>
      <c r="AN374" s="305"/>
      <c r="AO374" s="305"/>
      <c r="AP374" s="305"/>
      <c r="AQ374" s="305"/>
      <c r="AR374" s="305"/>
      <c r="AS374" s="305"/>
      <c r="AT374" s="305"/>
      <c r="AU374" s="305"/>
      <c r="AV374" s="305"/>
      <c r="AW374" s="305"/>
      <c r="AX374" s="305"/>
      <c r="AY374" s="305"/>
      <c r="AZ374" s="305"/>
      <c r="BA374" s="305"/>
      <c r="BB374" s="305"/>
      <c r="BC374" s="305"/>
      <c r="BD374" s="305"/>
      <c r="BE374" s="305"/>
      <c r="BF374" s="305"/>
      <c r="BG374" s="305"/>
      <c r="BH374" s="305"/>
      <c r="BI374" s="305"/>
      <c r="BJ374" s="305"/>
      <c r="BK374" s="305"/>
      <c r="BL374" s="305"/>
      <c r="BM374" s="305"/>
      <c r="BN374" s="305"/>
      <c r="BO374" s="305"/>
      <c r="BP374" s="305"/>
      <c r="BQ374" s="305"/>
      <c r="BR374" s="305"/>
      <c r="BS374" s="305"/>
      <c r="BT374" s="305"/>
      <c r="BU374" s="305"/>
      <c r="BV374" s="305"/>
      <c r="BW374" s="305"/>
      <c r="BX374" s="305"/>
      <c r="BY374" s="305"/>
      <c r="BZ374" s="305"/>
      <c r="CA374" s="305"/>
      <c r="CB374" s="305"/>
      <c r="CC374" s="305"/>
      <c r="CD374" s="305"/>
      <c r="CE374" s="305"/>
      <c r="CF374" s="305"/>
      <c r="CG374" s="305"/>
      <c r="CH374" s="305"/>
      <c r="CI374" s="305"/>
      <c r="CJ374" s="305"/>
      <c r="CK374" s="305"/>
      <c r="CL374" s="305"/>
      <c r="CM374" s="305"/>
      <c r="CN374" s="305"/>
      <c r="CO374" s="305"/>
      <c r="CP374" s="305"/>
      <c r="CQ374" s="305"/>
      <c r="CR374" s="305"/>
      <c r="CS374" s="305"/>
      <c r="CT374" s="305"/>
      <c r="CU374" s="305"/>
      <c r="CV374" s="305"/>
      <c r="CW374" s="305"/>
      <c r="CX374" s="305"/>
      <c r="CY374" s="305"/>
      <c r="CZ374" s="305"/>
      <c r="DA374" s="305"/>
    </row>
    <row r="375" spans="1:105" s="2" customFormat="1" ht="12.75">
      <c r="A375" s="305"/>
      <c r="B375" s="305"/>
      <c r="C375" s="305"/>
      <c r="D375" s="305"/>
      <c r="E375" s="305"/>
      <c r="F375" s="454"/>
      <c r="G375" s="454"/>
      <c r="H375" s="457"/>
      <c r="I375" s="458"/>
      <c r="J375" s="305"/>
      <c r="K375" s="305"/>
      <c r="L375" s="454"/>
      <c r="M375" s="305"/>
      <c r="N375" s="305"/>
      <c r="O375" s="305"/>
      <c r="P375" s="305"/>
      <c r="Q375" s="305"/>
      <c r="R375" s="305"/>
      <c r="S375" s="305"/>
      <c r="T375" s="305"/>
      <c r="U375" s="305"/>
      <c r="V375" s="305"/>
      <c r="W375" s="305"/>
      <c r="X375" s="305"/>
      <c r="Y375" s="305"/>
      <c r="Z375" s="305"/>
      <c r="AA375" s="305"/>
      <c r="AB375" s="305"/>
      <c r="AC375" s="305"/>
      <c r="AD375" s="305"/>
      <c r="AE375" s="305"/>
      <c r="AF375" s="305"/>
      <c r="AG375" s="305"/>
      <c r="AH375" s="305"/>
      <c r="AI375" s="305"/>
      <c r="AJ375" s="305"/>
      <c r="AK375" s="305"/>
      <c r="AL375" s="305"/>
      <c r="AM375" s="305"/>
      <c r="AN375" s="305"/>
      <c r="AO375" s="305"/>
      <c r="AP375" s="305"/>
      <c r="AQ375" s="305"/>
      <c r="AR375" s="305"/>
      <c r="AS375" s="305"/>
      <c r="AT375" s="305"/>
      <c r="AU375" s="305"/>
      <c r="AV375" s="305"/>
      <c r="AW375" s="305"/>
      <c r="AX375" s="305"/>
      <c r="AY375" s="305"/>
      <c r="AZ375" s="305"/>
      <c r="BA375" s="305"/>
      <c r="BB375" s="305"/>
      <c r="BC375" s="305"/>
      <c r="BD375" s="305"/>
      <c r="BE375" s="305"/>
      <c r="BF375" s="305"/>
      <c r="BG375" s="305"/>
      <c r="BH375" s="305"/>
      <c r="BI375" s="305"/>
      <c r="BJ375" s="305"/>
      <c r="BK375" s="305"/>
      <c r="BL375" s="305"/>
      <c r="BM375" s="305"/>
      <c r="BN375" s="305"/>
      <c r="BO375" s="305"/>
      <c r="BP375" s="305"/>
      <c r="BQ375" s="305"/>
      <c r="BR375" s="305"/>
      <c r="BS375" s="305"/>
      <c r="BT375" s="305"/>
      <c r="BU375" s="305"/>
      <c r="BV375" s="305"/>
      <c r="BW375" s="305"/>
      <c r="BX375" s="305"/>
      <c r="BY375" s="305"/>
      <c r="BZ375" s="305"/>
      <c r="CA375" s="305"/>
      <c r="CB375" s="305"/>
      <c r="CC375" s="305"/>
      <c r="CD375" s="305"/>
      <c r="CE375" s="305"/>
      <c r="CF375" s="305"/>
      <c r="CG375" s="305"/>
      <c r="CH375" s="305"/>
      <c r="CI375" s="305"/>
      <c r="CJ375" s="305"/>
      <c r="CK375" s="305"/>
      <c r="CL375" s="305"/>
      <c r="CM375" s="305"/>
      <c r="CN375" s="305"/>
      <c r="CO375" s="305"/>
      <c r="CP375" s="305"/>
      <c r="CQ375" s="305"/>
      <c r="CR375" s="305"/>
      <c r="CS375" s="305"/>
      <c r="CT375" s="305"/>
      <c r="CU375" s="305"/>
      <c r="CV375" s="305"/>
      <c r="CW375" s="305"/>
      <c r="CX375" s="305"/>
      <c r="CY375" s="305"/>
      <c r="CZ375" s="305"/>
      <c r="DA375" s="305"/>
    </row>
    <row r="376" spans="1:105" s="2" customFormat="1" ht="12.75">
      <c r="A376" s="305"/>
      <c r="B376" s="305"/>
      <c r="C376" s="305"/>
      <c r="D376" s="305"/>
      <c r="E376" s="305"/>
      <c r="F376" s="454"/>
      <c r="G376" s="454"/>
      <c r="H376" s="457"/>
      <c r="I376" s="458"/>
      <c r="J376" s="305"/>
      <c r="K376" s="305"/>
      <c r="L376" s="454"/>
      <c r="M376" s="305"/>
      <c r="N376" s="305"/>
      <c r="O376" s="305"/>
      <c r="P376" s="305"/>
      <c r="Q376" s="305"/>
      <c r="R376" s="305"/>
      <c r="S376" s="305"/>
      <c r="T376" s="305"/>
      <c r="U376" s="305"/>
      <c r="V376" s="305"/>
      <c r="W376" s="305"/>
      <c r="X376" s="305"/>
      <c r="Y376" s="305"/>
      <c r="Z376" s="305"/>
      <c r="AA376" s="305"/>
      <c r="AB376" s="305"/>
      <c r="AC376" s="305"/>
      <c r="AD376" s="305"/>
      <c r="AE376" s="305"/>
      <c r="AF376" s="305"/>
      <c r="AG376" s="305"/>
      <c r="AH376" s="305"/>
      <c r="AI376" s="305"/>
      <c r="AJ376" s="305"/>
      <c r="AK376" s="305"/>
      <c r="AL376" s="305"/>
      <c r="AM376" s="305"/>
      <c r="AN376" s="305"/>
      <c r="AO376" s="305"/>
      <c r="AP376" s="305"/>
      <c r="AQ376" s="305"/>
      <c r="AR376" s="305"/>
      <c r="AS376" s="305"/>
      <c r="AT376" s="305"/>
      <c r="AU376" s="305"/>
      <c r="AV376" s="305"/>
      <c r="AW376" s="305"/>
      <c r="AX376" s="305"/>
      <c r="AY376" s="305"/>
      <c r="AZ376" s="305"/>
      <c r="BA376" s="305"/>
      <c r="BB376" s="305"/>
      <c r="BC376" s="305"/>
      <c r="BD376" s="305"/>
      <c r="BE376" s="305"/>
      <c r="BF376" s="305"/>
      <c r="BG376" s="305"/>
      <c r="BH376" s="305"/>
      <c r="BI376" s="305"/>
      <c r="BJ376" s="305"/>
      <c r="BK376" s="305"/>
      <c r="BL376" s="305"/>
      <c r="BM376" s="305"/>
      <c r="BN376" s="305"/>
      <c r="BO376" s="305"/>
      <c r="BP376" s="305"/>
      <c r="BQ376" s="305"/>
      <c r="BR376" s="305"/>
      <c r="BS376" s="305"/>
      <c r="BT376" s="305"/>
      <c r="BU376" s="305"/>
      <c r="BV376" s="305"/>
      <c r="BW376" s="305"/>
      <c r="BX376" s="305"/>
      <c r="BY376" s="305"/>
      <c r="BZ376" s="305"/>
      <c r="CA376" s="305"/>
      <c r="CB376" s="305"/>
      <c r="CC376" s="305"/>
      <c r="CD376" s="305"/>
      <c r="CE376" s="305"/>
      <c r="CF376" s="305"/>
      <c r="CG376" s="305"/>
      <c r="CH376" s="305"/>
      <c r="CI376" s="305"/>
      <c r="CJ376" s="305"/>
      <c r="CK376" s="305"/>
      <c r="CL376" s="305"/>
      <c r="CM376" s="305"/>
      <c r="CN376" s="305"/>
      <c r="CO376" s="305"/>
      <c r="CP376" s="305"/>
      <c r="CQ376" s="305"/>
      <c r="CR376" s="305"/>
      <c r="CS376" s="305"/>
      <c r="CT376" s="305"/>
      <c r="CU376" s="305"/>
      <c r="CV376" s="305"/>
      <c r="CW376" s="305"/>
      <c r="CX376" s="305"/>
      <c r="CY376" s="305"/>
      <c r="CZ376" s="305"/>
      <c r="DA376" s="305"/>
    </row>
    <row r="377" spans="1:105" s="2" customFormat="1" ht="12.75">
      <c r="A377" s="305"/>
      <c r="B377" s="305"/>
      <c r="C377" s="305"/>
      <c r="D377" s="305"/>
      <c r="E377" s="305"/>
      <c r="F377" s="454"/>
      <c r="G377" s="454"/>
      <c r="H377" s="457"/>
      <c r="I377" s="458"/>
      <c r="J377" s="305"/>
      <c r="K377" s="305"/>
      <c r="L377" s="454"/>
      <c r="M377" s="305"/>
      <c r="N377" s="305"/>
      <c r="O377" s="305"/>
      <c r="P377" s="305"/>
      <c r="Q377" s="305"/>
      <c r="R377" s="305"/>
      <c r="S377" s="305"/>
      <c r="T377" s="305"/>
      <c r="U377" s="305"/>
      <c r="V377" s="305"/>
      <c r="W377" s="305"/>
      <c r="X377" s="305"/>
      <c r="Y377" s="305"/>
      <c r="Z377" s="305"/>
      <c r="AA377" s="305"/>
      <c r="AB377" s="305"/>
      <c r="AC377" s="305"/>
      <c r="AD377" s="305"/>
      <c r="AE377" s="305"/>
      <c r="AF377" s="305"/>
      <c r="AG377" s="305"/>
      <c r="AH377" s="305"/>
      <c r="AI377" s="305"/>
      <c r="AJ377" s="305"/>
      <c r="AK377" s="305"/>
      <c r="AL377" s="305"/>
      <c r="AM377" s="305"/>
      <c r="AN377" s="305"/>
      <c r="AO377" s="305"/>
      <c r="AP377" s="305"/>
      <c r="AQ377" s="305"/>
      <c r="AR377" s="305"/>
      <c r="AS377" s="305"/>
      <c r="AT377" s="305"/>
      <c r="AU377" s="305"/>
      <c r="AV377" s="305"/>
      <c r="AW377" s="305"/>
      <c r="AX377" s="305"/>
      <c r="AY377" s="305"/>
      <c r="AZ377" s="305"/>
      <c r="BA377" s="305"/>
      <c r="BB377" s="305"/>
      <c r="BC377" s="305"/>
      <c r="BD377" s="305"/>
      <c r="BE377" s="305"/>
      <c r="BF377" s="305"/>
      <c r="BG377" s="305"/>
      <c r="BH377" s="305"/>
      <c r="BI377" s="305"/>
      <c r="BJ377" s="305"/>
      <c r="BK377" s="305"/>
      <c r="BL377" s="305"/>
      <c r="BM377" s="305"/>
      <c r="BN377" s="305"/>
      <c r="BO377" s="305"/>
      <c r="BP377" s="305"/>
      <c r="BQ377" s="305"/>
      <c r="BR377" s="305"/>
      <c r="BS377" s="305"/>
      <c r="BT377" s="305"/>
      <c r="BU377" s="305"/>
      <c r="BV377" s="305"/>
      <c r="BW377" s="305"/>
      <c r="BX377" s="305"/>
      <c r="BY377" s="305"/>
      <c r="BZ377" s="305"/>
      <c r="CA377" s="305"/>
      <c r="CB377" s="305"/>
      <c r="CC377" s="305"/>
      <c r="CD377" s="305"/>
      <c r="CE377" s="305"/>
      <c r="CF377" s="305"/>
      <c r="CG377" s="305"/>
      <c r="CH377" s="305"/>
      <c r="CI377" s="305"/>
      <c r="CJ377" s="305"/>
      <c r="CK377" s="305"/>
      <c r="CL377" s="305"/>
      <c r="CM377" s="305"/>
      <c r="CN377" s="305"/>
      <c r="CO377" s="305"/>
      <c r="CP377" s="305"/>
      <c r="CQ377" s="305"/>
      <c r="CR377" s="305"/>
      <c r="CS377" s="305"/>
      <c r="CT377" s="305"/>
      <c r="CU377" s="305"/>
      <c r="CV377" s="305"/>
      <c r="CW377" s="305"/>
      <c r="CX377" s="305"/>
      <c r="CY377" s="305"/>
      <c r="CZ377" s="305"/>
      <c r="DA377" s="305"/>
    </row>
    <row r="378" spans="1:105" s="2" customFormat="1" ht="12.75">
      <c r="A378" s="305"/>
      <c r="B378" s="305"/>
      <c r="C378" s="305"/>
      <c r="D378" s="305"/>
      <c r="E378" s="305"/>
      <c r="F378" s="454"/>
      <c r="G378" s="454"/>
      <c r="H378" s="457"/>
      <c r="I378" s="458"/>
      <c r="J378" s="305"/>
      <c r="K378" s="305"/>
      <c r="L378" s="454"/>
      <c r="M378" s="305"/>
      <c r="N378" s="305"/>
      <c r="O378" s="305"/>
      <c r="P378" s="305"/>
      <c r="Q378" s="305"/>
      <c r="R378" s="305"/>
      <c r="S378" s="305"/>
      <c r="T378" s="305"/>
      <c r="U378" s="305"/>
      <c r="V378" s="305"/>
      <c r="W378" s="305"/>
      <c r="X378" s="305"/>
      <c r="Y378" s="305"/>
      <c r="Z378" s="305"/>
      <c r="AA378" s="305"/>
      <c r="AB378" s="305"/>
      <c r="AC378" s="305"/>
      <c r="AD378" s="305"/>
      <c r="AE378" s="305"/>
      <c r="AF378" s="305"/>
      <c r="AG378" s="305"/>
      <c r="AH378" s="305"/>
      <c r="AI378" s="305"/>
      <c r="AJ378" s="305"/>
      <c r="AK378" s="305"/>
      <c r="AL378" s="305"/>
      <c r="AM378" s="305"/>
      <c r="AN378" s="305"/>
      <c r="AO378" s="305"/>
      <c r="AP378" s="305"/>
      <c r="AQ378" s="305"/>
      <c r="AR378" s="305"/>
      <c r="AS378" s="305"/>
      <c r="AT378" s="305"/>
      <c r="AU378" s="305"/>
      <c r="AV378" s="305"/>
      <c r="AW378" s="305"/>
      <c r="AX378" s="305"/>
      <c r="AY378" s="305"/>
      <c r="AZ378" s="305"/>
      <c r="BA378" s="305"/>
      <c r="BB378" s="305"/>
      <c r="BC378" s="305"/>
      <c r="BD378" s="305"/>
      <c r="BE378" s="305"/>
      <c r="BF378" s="305"/>
      <c r="BG378" s="305"/>
      <c r="BH378" s="305"/>
      <c r="BI378" s="305"/>
      <c r="BJ378" s="305"/>
      <c r="BK378" s="305"/>
      <c r="BL378" s="305"/>
      <c r="BM378" s="305"/>
      <c r="BN378" s="305"/>
      <c r="BO378" s="305"/>
      <c r="BP378" s="305"/>
      <c r="BQ378" s="305"/>
      <c r="BR378" s="305"/>
      <c r="BS378" s="305"/>
      <c r="BT378" s="305"/>
      <c r="BU378" s="305"/>
      <c r="BV378" s="305"/>
      <c r="BW378" s="305"/>
      <c r="BX378" s="305"/>
      <c r="BY378" s="305"/>
      <c r="BZ378" s="305"/>
      <c r="CA378" s="305"/>
      <c r="CB378" s="305"/>
      <c r="CC378" s="305"/>
      <c r="CD378" s="305"/>
      <c r="CE378" s="305"/>
      <c r="CF378" s="305"/>
      <c r="CG378" s="305"/>
      <c r="CH378" s="305"/>
      <c r="CI378" s="305"/>
      <c r="CJ378" s="305"/>
      <c r="CK378" s="305"/>
      <c r="CL378" s="305"/>
      <c r="CM378" s="305"/>
      <c r="CN378" s="305"/>
      <c r="CO378" s="305"/>
      <c r="CP378" s="305"/>
      <c r="CQ378" s="305"/>
      <c r="CR378" s="305"/>
      <c r="CS378" s="305"/>
      <c r="CT378" s="305"/>
      <c r="CU378" s="305"/>
      <c r="CV378" s="305"/>
      <c r="CW378" s="305"/>
      <c r="CX378" s="305"/>
      <c r="CY378" s="305"/>
      <c r="CZ378" s="305"/>
      <c r="DA378" s="305"/>
    </row>
    <row r="379" spans="1:105" s="2" customFormat="1" ht="12.75">
      <c r="A379" s="305"/>
      <c r="B379" s="305"/>
      <c r="C379" s="305"/>
      <c r="D379" s="305"/>
      <c r="E379" s="305"/>
      <c r="F379" s="454"/>
      <c r="G379" s="454"/>
      <c r="H379" s="457"/>
      <c r="I379" s="458"/>
      <c r="J379" s="305"/>
      <c r="K379" s="305"/>
      <c r="L379" s="454"/>
      <c r="M379" s="305"/>
      <c r="N379" s="305"/>
      <c r="O379" s="305"/>
      <c r="P379" s="305"/>
      <c r="Q379" s="305"/>
      <c r="R379" s="305"/>
      <c r="S379" s="305"/>
      <c r="T379" s="305"/>
      <c r="U379" s="305"/>
      <c r="V379" s="305"/>
      <c r="W379" s="305"/>
      <c r="X379" s="305"/>
      <c r="Y379" s="305"/>
      <c r="Z379" s="305"/>
      <c r="AA379" s="305"/>
      <c r="AB379" s="305"/>
      <c r="AC379" s="305"/>
      <c r="AD379" s="305"/>
      <c r="AE379" s="305"/>
      <c r="AF379" s="305"/>
      <c r="AG379" s="305"/>
      <c r="AH379" s="305"/>
      <c r="AI379" s="305"/>
      <c r="AJ379" s="305"/>
      <c r="AK379" s="305"/>
      <c r="AL379" s="305"/>
      <c r="AM379" s="305"/>
      <c r="AN379" s="305"/>
      <c r="AO379" s="305"/>
      <c r="AP379" s="305"/>
      <c r="AQ379" s="305"/>
      <c r="AR379" s="305"/>
      <c r="AS379" s="305"/>
      <c r="AT379" s="305"/>
      <c r="AU379" s="305"/>
      <c r="AV379" s="305"/>
      <c r="AW379" s="305"/>
      <c r="AX379" s="305"/>
      <c r="AY379" s="305"/>
      <c r="AZ379" s="305"/>
      <c r="BA379" s="305"/>
      <c r="BB379" s="305"/>
      <c r="BC379" s="305"/>
      <c r="BD379" s="305"/>
      <c r="BE379" s="305"/>
      <c r="BF379" s="305"/>
      <c r="BG379" s="305"/>
      <c r="BH379" s="305"/>
      <c r="BI379" s="305"/>
      <c r="BJ379" s="305"/>
      <c r="BK379" s="305"/>
      <c r="BL379" s="305"/>
      <c r="BM379" s="305"/>
      <c r="BN379" s="305"/>
      <c r="BO379" s="305"/>
      <c r="BP379" s="305"/>
      <c r="BQ379" s="305"/>
      <c r="BR379" s="305"/>
      <c r="BS379" s="305"/>
      <c r="BT379" s="305"/>
      <c r="BU379" s="305"/>
      <c r="BV379" s="305"/>
      <c r="BW379" s="305"/>
      <c r="BX379" s="305"/>
      <c r="BY379" s="305"/>
      <c r="BZ379" s="305"/>
      <c r="CA379" s="305"/>
      <c r="CB379" s="305"/>
      <c r="CC379" s="305"/>
      <c r="CD379" s="305"/>
      <c r="CE379" s="305"/>
      <c r="CF379" s="305"/>
      <c r="CG379" s="305"/>
      <c r="CH379" s="305"/>
      <c r="CI379" s="305"/>
      <c r="CJ379" s="305"/>
      <c r="CK379" s="305"/>
      <c r="CL379" s="305"/>
      <c r="CM379" s="305"/>
      <c r="CN379" s="305"/>
      <c r="CO379" s="305"/>
      <c r="CP379" s="305"/>
      <c r="CQ379" s="305"/>
      <c r="CR379" s="305"/>
      <c r="CS379" s="305"/>
      <c r="CT379" s="305"/>
      <c r="CU379" s="305"/>
      <c r="CV379" s="305"/>
      <c r="CW379" s="305"/>
      <c r="CX379" s="305"/>
      <c r="CY379" s="305"/>
      <c r="CZ379" s="305"/>
      <c r="DA379" s="305"/>
    </row>
    <row r="380" spans="1:105" s="2" customFormat="1" ht="12.75">
      <c r="A380" s="305"/>
      <c r="B380" s="305"/>
      <c r="C380" s="305"/>
      <c r="D380" s="305"/>
      <c r="E380" s="305"/>
      <c r="F380" s="454"/>
      <c r="G380" s="454"/>
      <c r="H380" s="457"/>
      <c r="I380" s="458"/>
      <c r="J380" s="305"/>
      <c r="K380" s="305"/>
      <c r="L380" s="454"/>
      <c r="M380" s="305"/>
      <c r="N380" s="305"/>
      <c r="O380" s="305"/>
      <c r="P380" s="305"/>
      <c r="Q380" s="305"/>
      <c r="R380" s="305"/>
      <c r="S380" s="305"/>
      <c r="T380" s="305"/>
      <c r="U380" s="305"/>
      <c r="V380" s="305"/>
      <c r="W380" s="305"/>
      <c r="X380" s="305"/>
      <c r="Y380" s="305"/>
      <c r="Z380" s="305"/>
      <c r="AA380" s="305"/>
      <c r="AB380" s="305"/>
      <c r="AC380" s="305"/>
      <c r="AD380" s="305"/>
      <c r="AE380" s="305"/>
      <c r="AF380" s="305"/>
      <c r="AG380" s="305"/>
      <c r="AH380" s="305"/>
      <c r="AI380" s="305"/>
      <c r="AJ380" s="305"/>
      <c r="AK380" s="305"/>
      <c r="AL380" s="305"/>
      <c r="AM380" s="305"/>
      <c r="AN380" s="305"/>
      <c r="AO380" s="305"/>
      <c r="AP380" s="305"/>
      <c r="AQ380" s="305"/>
      <c r="AR380" s="305"/>
      <c r="AS380" s="305"/>
      <c r="AT380" s="305"/>
      <c r="AU380" s="305"/>
      <c r="AV380" s="305"/>
      <c r="AW380" s="305"/>
      <c r="AX380" s="305"/>
      <c r="AY380" s="305"/>
      <c r="AZ380" s="305"/>
      <c r="BA380" s="305"/>
      <c r="BB380" s="305"/>
      <c r="BC380" s="305"/>
      <c r="BD380" s="305"/>
      <c r="BE380" s="305"/>
      <c r="BF380" s="305"/>
      <c r="BG380" s="305"/>
      <c r="BH380" s="305"/>
      <c r="BI380" s="305"/>
      <c r="BJ380" s="305"/>
      <c r="BK380" s="305"/>
      <c r="BL380" s="305"/>
      <c r="BM380" s="305"/>
      <c r="BN380" s="305"/>
      <c r="BO380" s="305"/>
      <c r="BP380" s="305"/>
      <c r="BQ380" s="305"/>
      <c r="BR380" s="305"/>
      <c r="BS380" s="305"/>
      <c r="BT380" s="305"/>
      <c r="BU380" s="305"/>
      <c r="BV380" s="305"/>
      <c r="BW380" s="305"/>
      <c r="BX380" s="305"/>
      <c r="BY380" s="305"/>
      <c r="BZ380" s="305"/>
      <c r="CA380" s="305"/>
      <c r="CB380" s="305"/>
      <c r="CC380" s="305"/>
      <c r="CD380" s="305"/>
      <c r="CE380" s="305"/>
      <c r="CF380" s="305"/>
      <c r="CG380" s="305"/>
      <c r="CH380" s="305"/>
      <c r="CI380" s="305"/>
      <c r="CJ380" s="305"/>
      <c r="CK380" s="305"/>
      <c r="CL380" s="305"/>
      <c r="CM380" s="305"/>
      <c r="CN380" s="305"/>
      <c r="CO380" s="305"/>
      <c r="CP380" s="305"/>
      <c r="CQ380" s="305"/>
      <c r="CR380" s="305"/>
      <c r="CS380" s="305"/>
      <c r="CT380" s="305"/>
      <c r="CU380" s="305"/>
      <c r="CV380" s="305"/>
      <c r="CW380" s="305"/>
      <c r="CX380" s="305"/>
      <c r="CY380" s="305"/>
      <c r="CZ380" s="305"/>
      <c r="DA380" s="305"/>
    </row>
    <row r="381" spans="1:105" s="2" customFormat="1" ht="12.75">
      <c r="A381" s="305"/>
      <c r="B381" s="305"/>
      <c r="C381" s="305"/>
      <c r="D381" s="305"/>
      <c r="E381" s="305"/>
      <c r="F381" s="454"/>
      <c r="G381" s="454"/>
      <c r="H381" s="457"/>
      <c r="I381" s="458"/>
      <c r="J381" s="305"/>
      <c r="K381" s="305"/>
      <c r="L381" s="454"/>
      <c r="M381" s="305"/>
      <c r="N381" s="305"/>
      <c r="O381" s="305"/>
      <c r="P381" s="305"/>
      <c r="Q381" s="305"/>
      <c r="R381" s="305"/>
      <c r="S381" s="305"/>
      <c r="T381" s="305"/>
      <c r="U381" s="305"/>
      <c r="V381" s="305"/>
      <c r="W381" s="305"/>
      <c r="X381" s="305"/>
      <c r="Y381" s="305"/>
      <c r="Z381" s="305"/>
      <c r="AA381" s="305"/>
      <c r="AB381" s="305"/>
      <c r="AC381" s="305"/>
      <c r="AD381" s="305"/>
      <c r="AE381" s="305"/>
      <c r="AF381" s="305"/>
      <c r="AG381" s="305"/>
      <c r="AH381" s="305"/>
      <c r="AI381" s="305"/>
      <c r="AJ381" s="305"/>
      <c r="AK381" s="305"/>
      <c r="AL381" s="305"/>
      <c r="AM381" s="305"/>
      <c r="AN381" s="305"/>
      <c r="AO381" s="305"/>
      <c r="AP381" s="305"/>
      <c r="AQ381" s="305"/>
      <c r="AR381" s="305"/>
      <c r="AS381" s="305"/>
      <c r="AT381" s="305"/>
      <c r="AU381" s="305"/>
      <c r="AV381" s="305"/>
      <c r="AW381" s="305"/>
      <c r="AX381" s="305"/>
      <c r="AY381" s="305"/>
      <c r="AZ381" s="305"/>
      <c r="BA381" s="305"/>
      <c r="BB381" s="305"/>
      <c r="BC381" s="305"/>
      <c r="BD381" s="305"/>
      <c r="BE381" s="305"/>
      <c r="BF381" s="305"/>
      <c r="BG381" s="305"/>
      <c r="BH381" s="305"/>
      <c r="BI381" s="305"/>
      <c r="BJ381" s="305"/>
      <c r="BK381" s="305"/>
      <c r="BL381" s="305"/>
      <c r="BM381" s="305"/>
      <c r="BN381" s="305"/>
      <c r="BO381" s="305"/>
      <c r="BP381" s="305"/>
      <c r="BQ381" s="305"/>
      <c r="BR381" s="305"/>
      <c r="BS381" s="305"/>
      <c r="BT381" s="305"/>
      <c r="BU381" s="305"/>
      <c r="BV381" s="305"/>
      <c r="BW381" s="305"/>
      <c r="BX381" s="305"/>
      <c r="BY381" s="305"/>
      <c r="BZ381" s="305"/>
      <c r="CA381" s="305"/>
      <c r="CB381" s="305"/>
      <c r="CC381" s="305"/>
      <c r="CD381" s="305"/>
      <c r="CE381" s="305"/>
      <c r="CF381" s="305"/>
      <c r="CG381" s="305"/>
      <c r="CH381" s="305"/>
      <c r="CI381" s="305"/>
      <c r="CJ381" s="305"/>
      <c r="CK381" s="305"/>
      <c r="CL381" s="305"/>
      <c r="CM381" s="305"/>
      <c r="CN381" s="305"/>
      <c r="CO381" s="305"/>
      <c r="CP381" s="305"/>
      <c r="CQ381" s="305"/>
      <c r="CR381" s="305"/>
      <c r="CS381" s="305"/>
      <c r="CT381" s="305"/>
      <c r="CU381" s="305"/>
      <c r="CV381" s="305"/>
      <c r="CW381" s="305"/>
      <c r="CX381" s="305"/>
      <c r="CY381" s="305"/>
      <c r="CZ381" s="305"/>
      <c r="DA381" s="305"/>
    </row>
    <row r="382" spans="1:105" s="2" customFormat="1" ht="12.75">
      <c r="A382" s="305"/>
      <c r="B382" s="305"/>
      <c r="C382" s="305"/>
      <c r="D382" s="305"/>
      <c r="E382" s="305"/>
      <c r="F382" s="454"/>
      <c r="G382" s="454"/>
      <c r="H382" s="457"/>
      <c r="I382" s="458"/>
      <c r="J382" s="305"/>
      <c r="K382" s="305"/>
      <c r="L382" s="454"/>
      <c r="M382" s="305"/>
      <c r="N382" s="305"/>
      <c r="O382" s="305"/>
      <c r="P382" s="305"/>
      <c r="Q382" s="305"/>
      <c r="R382" s="305"/>
      <c r="S382" s="305"/>
      <c r="T382" s="305"/>
      <c r="U382" s="305"/>
      <c r="V382" s="305"/>
      <c r="W382" s="305"/>
      <c r="X382" s="305"/>
      <c r="Y382" s="305"/>
      <c r="Z382" s="305"/>
      <c r="AA382" s="305"/>
      <c r="AB382" s="305"/>
      <c r="AC382" s="305"/>
      <c r="AD382" s="305"/>
      <c r="AE382" s="305"/>
      <c r="AF382" s="305"/>
      <c r="AG382" s="305"/>
      <c r="AH382" s="305"/>
      <c r="AI382" s="305"/>
      <c r="AJ382" s="305"/>
      <c r="AK382" s="305"/>
      <c r="AL382" s="305"/>
      <c r="AM382" s="305"/>
      <c r="AN382" s="305"/>
      <c r="AO382" s="305"/>
      <c r="AP382" s="305"/>
      <c r="AQ382" s="305"/>
      <c r="AR382" s="305"/>
      <c r="AS382" s="305"/>
      <c r="AT382" s="305"/>
      <c r="AU382" s="305"/>
      <c r="AV382" s="305"/>
      <c r="AW382" s="305"/>
      <c r="AX382" s="305"/>
      <c r="AY382" s="305"/>
      <c r="AZ382" s="305"/>
      <c r="BA382" s="305"/>
      <c r="BB382" s="305"/>
      <c r="BC382" s="305"/>
      <c r="BD382" s="305"/>
      <c r="BE382" s="305"/>
      <c r="BF382" s="305"/>
      <c r="BG382" s="305"/>
      <c r="BH382" s="305"/>
      <c r="BI382" s="305"/>
      <c r="BJ382" s="305"/>
      <c r="BK382" s="305"/>
      <c r="BL382" s="305"/>
      <c r="BM382" s="305"/>
      <c r="BN382" s="305"/>
      <c r="BO382" s="305"/>
      <c r="BP382" s="305"/>
      <c r="BQ382" s="305"/>
      <c r="BR382" s="305"/>
      <c r="BS382" s="305"/>
      <c r="BT382" s="305"/>
      <c r="BU382" s="305"/>
      <c r="BV382" s="305"/>
      <c r="BW382" s="305"/>
      <c r="BX382" s="305"/>
      <c r="BY382" s="305"/>
      <c r="BZ382" s="305"/>
      <c r="CA382" s="305"/>
      <c r="CB382" s="305"/>
      <c r="CC382" s="305"/>
      <c r="CD382" s="305"/>
      <c r="CE382" s="305"/>
      <c r="CF382" s="305"/>
      <c r="CG382" s="305"/>
      <c r="CH382" s="305"/>
      <c r="CI382" s="305"/>
      <c r="CJ382" s="305"/>
      <c r="CK382" s="305"/>
      <c r="CL382" s="305"/>
      <c r="CM382" s="305"/>
      <c r="CN382" s="305"/>
      <c r="CO382" s="305"/>
      <c r="CP382" s="305"/>
      <c r="CQ382" s="305"/>
      <c r="CR382" s="305"/>
      <c r="CS382" s="305"/>
      <c r="CT382" s="305"/>
      <c r="CU382" s="305"/>
      <c r="CV382" s="305"/>
      <c r="CW382" s="305"/>
      <c r="CX382" s="305"/>
      <c r="CY382" s="305"/>
      <c r="CZ382" s="305"/>
      <c r="DA382" s="305"/>
    </row>
    <row r="383" spans="1:105" s="2" customFormat="1" ht="12.75">
      <c r="A383" s="305"/>
      <c r="B383" s="305"/>
      <c r="C383" s="305"/>
      <c r="D383" s="305"/>
      <c r="E383" s="305"/>
      <c r="F383" s="454"/>
      <c r="G383" s="454"/>
      <c r="H383" s="457"/>
      <c r="I383" s="458"/>
      <c r="J383" s="305"/>
      <c r="K383" s="305"/>
      <c r="L383" s="454"/>
      <c r="M383" s="305"/>
      <c r="N383" s="305"/>
      <c r="O383" s="305"/>
      <c r="P383" s="305"/>
      <c r="Q383" s="305"/>
      <c r="R383" s="305"/>
      <c r="S383" s="305"/>
      <c r="T383" s="305"/>
      <c r="U383" s="305"/>
      <c r="V383" s="305"/>
      <c r="W383" s="305"/>
      <c r="X383" s="305"/>
      <c r="Y383" s="305"/>
      <c r="Z383" s="305"/>
      <c r="AA383" s="305"/>
      <c r="AB383" s="305"/>
      <c r="AC383" s="305"/>
      <c r="AD383" s="305"/>
      <c r="AE383" s="305"/>
      <c r="AF383" s="305"/>
      <c r="AG383" s="305"/>
      <c r="AH383" s="305"/>
      <c r="AI383" s="305"/>
      <c r="AJ383" s="305"/>
      <c r="AK383" s="305"/>
      <c r="AL383" s="305"/>
      <c r="AM383" s="305"/>
      <c r="AN383" s="305"/>
      <c r="AO383" s="305"/>
      <c r="AP383" s="305"/>
      <c r="AQ383" s="305"/>
      <c r="AR383" s="305"/>
      <c r="AS383" s="305"/>
      <c r="AT383" s="305"/>
      <c r="AU383" s="305"/>
      <c r="AV383" s="305"/>
      <c r="AW383" s="305"/>
      <c r="AX383" s="305"/>
      <c r="AY383" s="305"/>
      <c r="AZ383" s="305"/>
      <c r="BA383" s="305"/>
      <c r="BB383" s="305"/>
      <c r="BC383" s="305"/>
      <c r="BD383" s="305"/>
      <c r="BE383" s="305"/>
      <c r="BF383" s="305"/>
      <c r="BG383" s="305"/>
      <c r="BH383" s="305"/>
      <c r="BI383" s="305"/>
      <c r="BJ383" s="305"/>
      <c r="BK383" s="305"/>
      <c r="BL383" s="305"/>
      <c r="BM383" s="305"/>
      <c r="BN383" s="305"/>
      <c r="BO383" s="305"/>
      <c r="BP383" s="305"/>
      <c r="BQ383" s="305"/>
      <c r="BR383" s="305"/>
      <c r="BS383" s="305"/>
      <c r="BT383" s="305"/>
      <c r="BU383" s="305"/>
      <c r="BV383" s="305"/>
      <c r="BW383" s="305"/>
      <c r="BX383" s="305"/>
      <c r="BY383" s="305"/>
      <c r="BZ383" s="305"/>
      <c r="CA383" s="305"/>
      <c r="CB383" s="305"/>
      <c r="CC383" s="305"/>
      <c r="CD383" s="305"/>
      <c r="CE383" s="305"/>
      <c r="CF383" s="305"/>
      <c r="CG383" s="305"/>
      <c r="CH383" s="305"/>
      <c r="CI383" s="305"/>
      <c r="CJ383" s="305"/>
      <c r="CK383" s="305"/>
      <c r="CL383" s="305"/>
      <c r="CM383" s="305"/>
      <c r="CN383" s="305"/>
      <c r="CO383" s="305"/>
      <c r="CP383" s="305"/>
      <c r="CQ383" s="305"/>
      <c r="CR383" s="305"/>
      <c r="CS383" s="305"/>
      <c r="CT383" s="305"/>
      <c r="CU383" s="305"/>
      <c r="CV383" s="305"/>
      <c r="CW383" s="305"/>
      <c r="CX383" s="305"/>
      <c r="CY383" s="305"/>
      <c r="CZ383" s="305"/>
      <c r="DA383" s="305"/>
    </row>
    <row r="384" spans="1:105" s="2" customFormat="1" ht="12.75">
      <c r="A384" s="305"/>
      <c r="B384" s="305"/>
      <c r="C384" s="305"/>
      <c r="D384" s="305"/>
      <c r="E384" s="305"/>
      <c r="F384" s="454"/>
      <c r="G384" s="454"/>
      <c r="H384" s="457"/>
      <c r="I384" s="458"/>
      <c r="J384" s="305"/>
      <c r="K384" s="305"/>
      <c r="L384" s="454"/>
      <c r="M384" s="305"/>
      <c r="N384" s="305"/>
      <c r="O384" s="305"/>
      <c r="P384" s="305"/>
      <c r="Q384" s="305"/>
      <c r="R384" s="305"/>
      <c r="S384" s="305"/>
      <c r="T384" s="305"/>
      <c r="U384" s="305"/>
      <c r="V384" s="305"/>
      <c r="W384" s="305"/>
      <c r="X384" s="305"/>
      <c r="Y384" s="305"/>
      <c r="Z384" s="305"/>
      <c r="AA384" s="305"/>
      <c r="AB384" s="305"/>
      <c r="AC384" s="305"/>
      <c r="AD384" s="305"/>
      <c r="AE384" s="305"/>
      <c r="AF384" s="305"/>
      <c r="AG384" s="305"/>
      <c r="AH384" s="305"/>
      <c r="AI384" s="305"/>
      <c r="AJ384" s="305"/>
      <c r="AK384" s="305"/>
      <c r="AL384" s="305"/>
      <c r="AM384" s="305"/>
      <c r="AN384" s="305"/>
      <c r="AO384" s="305"/>
      <c r="AP384" s="305"/>
      <c r="AQ384" s="305"/>
      <c r="AR384" s="305"/>
      <c r="AS384" s="305"/>
      <c r="AT384" s="305"/>
      <c r="AU384" s="305"/>
      <c r="AV384" s="305"/>
      <c r="AW384" s="305"/>
      <c r="AX384" s="305"/>
      <c r="AY384" s="305"/>
      <c r="AZ384" s="305"/>
      <c r="BA384" s="305"/>
      <c r="BB384" s="305"/>
      <c r="BC384" s="305"/>
      <c r="BD384" s="305"/>
      <c r="BE384" s="305"/>
      <c r="BF384" s="305"/>
      <c r="BG384" s="305"/>
      <c r="BH384" s="305"/>
      <c r="BI384" s="305"/>
      <c r="BJ384" s="305"/>
      <c r="BK384" s="305"/>
      <c r="BL384" s="305"/>
      <c r="BM384" s="305"/>
      <c r="BN384" s="305"/>
      <c r="BO384" s="305"/>
      <c r="BP384" s="305"/>
      <c r="BQ384" s="305"/>
      <c r="BR384" s="305"/>
      <c r="BS384" s="305"/>
      <c r="BT384" s="305"/>
      <c r="BU384" s="305"/>
      <c r="BV384" s="305"/>
      <c r="BW384" s="305"/>
      <c r="BX384" s="305"/>
      <c r="BY384" s="305"/>
      <c r="BZ384" s="305"/>
      <c r="CA384" s="305"/>
      <c r="CB384" s="305"/>
      <c r="CC384" s="305"/>
      <c r="CD384" s="305"/>
      <c r="CE384" s="305"/>
      <c r="CF384" s="305"/>
      <c r="CG384" s="305"/>
      <c r="CH384" s="305"/>
      <c r="CI384" s="305"/>
      <c r="CJ384" s="305"/>
      <c r="CK384" s="305"/>
      <c r="CL384" s="305"/>
      <c r="CM384" s="305"/>
      <c r="CN384" s="305"/>
      <c r="CO384" s="305"/>
      <c r="CP384" s="305"/>
      <c r="CQ384" s="305"/>
      <c r="CR384" s="305"/>
      <c r="CS384" s="305"/>
      <c r="CT384" s="305"/>
      <c r="CU384" s="305"/>
      <c r="CV384" s="305"/>
      <c r="CW384" s="305"/>
      <c r="CX384" s="305"/>
      <c r="CY384" s="305"/>
      <c r="CZ384" s="305"/>
      <c r="DA384" s="305"/>
    </row>
    <row r="385" spans="1:105" s="2" customFormat="1" ht="12.75">
      <c r="A385" s="305"/>
      <c r="B385" s="305"/>
      <c r="C385" s="305"/>
      <c r="D385" s="305"/>
      <c r="E385" s="305"/>
      <c r="F385" s="454"/>
      <c r="G385" s="454"/>
      <c r="H385" s="457"/>
      <c r="I385" s="458"/>
      <c r="J385" s="305"/>
      <c r="K385" s="305"/>
      <c r="L385" s="454"/>
      <c r="M385" s="305"/>
      <c r="N385" s="305"/>
      <c r="O385" s="305"/>
      <c r="P385" s="305"/>
      <c r="Q385" s="305"/>
      <c r="R385" s="305"/>
      <c r="S385" s="305"/>
      <c r="T385" s="305"/>
      <c r="U385" s="305"/>
      <c r="V385" s="305"/>
      <c r="W385" s="305"/>
      <c r="X385" s="305"/>
      <c r="Y385" s="305"/>
      <c r="Z385" s="305"/>
      <c r="AA385" s="305"/>
      <c r="AB385" s="305"/>
      <c r="AC385" s="305"/>
      <c r="AD385" s="305"/>
      <c r="AE385" s="305"/>
      <c r="AF385" s="305"/>
      <c r="AG385" s="305"/>
      <c r="AH385" s="305"/>
      <c r="AI385" s="305"/>
      <c r="AJ385" s="305"/>
      <c r="AK385" s="305"/>
      <c r="AL385" s="305"/>
      <c r="AM385" s="305"/>
      <c r="AN385" s="305"/>
      <c r="AO385" s="305"/>
      <c r="AP385" s="305"/>
      <c r="AQ385" s="305"/>
      <c r="AR385" s="305"/>
      <c r="AS385" s="305"/>
      <c r="AT385" s="305"/>
      <c r="AU385" s="305"/>
      <c r="AV385" s="305"/>
      <c r="AW385" s="305"/>
      <c r="AX385" s="305"/>
      <c r="AY385" s="305"/>
      <c r="AZ385" s="305"/>
      <c r="BA385" s="305"/>
      <c r="BB385" s="305"/>
      <c r="BC385" s="305"/>
      <c r="BD385" s="305"/>
      <c r="BE385" s="305"/>
      <c r="BF385" s="305"/>
      <c r="BG385" s="305"/>
      <c r="BH385" s="305"/>
      <c r="BI385" s="305"/>
      <c r="BJ385" s="305"/>
      <c r="BK385" s="305"/>
      <c r="BL385" s="305"/>
      <c r="BM385" s="305"/>
      <c r="BN385" s="305"/>
      <c r="BO385" s="305"/>
      <c r="BP385" s="305"/>
      <c r="BQ385" s="305"/>
      <c r="BR385" s="305"/>
      <c r="BS385" s="305"/>
      <c r="BT385" s="305"/>
      <c r="BU385" s="305"/>
      <c r="BV385" s="305"/>
      <c r="BW385" s="305"/>
      <c r="BX385" s="305"/>
      <c r="BY385" s="305"/>
      <c r="BZ385" s="305"/>
      <c r="CA385" s="305"/>
      <c r="CB385" s="305"/>
      <c r="CC385" s="305"/>
      <c r="CD385" s="305"/>
      <c r="CE385" s="305"/>
      <c r="CF385" s="305"/>
      <c r="CG385" s="305"/>
      <c r="CH385" s="305"/>
      <c r="CI385" s="305"/>
      <c r="CJ385" s="305"/>
      <c r="CK385" s="305"/>
      <c r="CL385" s="305"/>
      <c r="CM385" s="305"/>
      <c r="CN385" s="305"/>
      <c r="CO385" s="305"/>
      <c r="CP385" s="305"/>
      <c r="CQ385" s="305"/>
      <c r="CR385" s="305"/>
      <c r="CS385" s="305"/>
      <c r="CT385" s="305"/>
      <c r="CU385" s="305"/>
      <c r="CV385" s="305"/>
      <c r="CW385" s="305"/>
      <c r="CX385" s="305"/>
      <c r="CY385" s="305"/>
      <c r="CZ385" s="305"/>
      <c r="DA385" s="305"/>
    </row>
    <row r="386" spans="1:105" s="2" customFormat="1" ht="12.75">
      <c r="A386" s="305"/>
      <c r="B386" s="305"/>
      <c r="C386" s="305"/>
      <c r="D386" s="305"/>
      <c r="E386" s="305"/>
      <c r="F386" s="454"/>
      <c r="G386" s="454"/>
      <c r="H386" s="457"/>
      <c r="I386" s="458"/>
      <c r="J386" s="305"/>
      <c r="K386" s="305"/>
      <c r="L386" s="454"/>
      <c r="M386" s="305"/>
      <c r="N386" s="305"/>
      <c r="O386" s="305"/>
      <c r="P386" s="305"/>
      <c r="Q386" s="305"/>
      <c r="R386" s="305"/>
      <c r="S386" s="305"/>
      <c r="T386" s="305"/>
      <c r="U386" s="305"/>
      <c r="V386" s="305"/>
      <c r="W386" s="305"/>
      <c r="X386" s="305"/>
      <c r="Y386" s="305"/>
      <c r="Z386" s="305"/>
      <c r="AA386" s="305"/>
      <c r="AB386" s="305"/>
      <c r="AC386" s="305"/>
      <c r="AD386" s="305"/>
      <c r="AE386" s="305"/>
      <c r="AF386" s="305"/>
      <c r="AG386" s="305"/>
      <c r="AH386" s="305"/>
      <c r="AI386" s="305"/>
      <c r="AJ386" s="305"/>
      <c r="AK386" s="305"/>
      <c r="AL386" s="305"/>
      <c r="AM386" s="305"/>
      <c r="AN386" s="305"/>
      <c r="AO386" s="305"/>
      <c r="AP386" s="305"/>
      <c r="AQ386" s="305"/>
      <c r="AR386" s="305"/>
      <c r="AS386" s="305"/>
      <c r="AT386" s="305"/>
      <c r="AU386" s="305"/>
      <c r="AV386" s="305"/>
      <c r="AW386" s="305"/>
      <c r="AX386" s="305"/>
      <c r="AY386" s="305"/>
      <c r="AZ386" s="305"/>
      <c r="BA386" s="305"/>
      <c r="BB386" s="305"/>
      <c r="BC386" s="305"/>
      <c r="BD386" s="305"/>
      <c r="BE386" s="305"/>
      <c r="BF386" s="305"/>
      <c r="BG386" s="305"/>
      <c r="BH386" s="305"/>
      <c r="BI386" s="305"/>
      <c r="BJ386" s="305"/>
      <c r="BK386" s="305"/>
      <c r="BL386" s="305"/>
      <c r="BM386" s="305"/>
      <c r="BN386" s="305"/>
      <c r="BO386" s="305"/>
      <c r="BP386" s="305"/>
      <c r="BQ386" s="305"/>
      <c r="BR386" s="305"/>
      <c r="BS386" s="305"/>
      <c r="BT386" s="305"/>
      <c r="BU386" s="305"/>
      <c r="BV386" s="305"/>
      <c r="BW386" s="305"/>
      <c r="BX386" s="305"/>
      <c r="BY386" s="305"/>
      <c r="BZ386" s="305"/>
      <c r="CA386" s="305"/>
      <c r="CB386" s="305"/>
      <c r="CC386" s="305"/>
      <c r="CD386" s="305"/>
      <c r="CE386" s="305"/>
      <c r="CF386" s="305"/>
      <c r="CG386" s="305"/>
      <c r="CH386" s="305"/>
      <c r="CI386" s="305"/>
      <c r="CJ386" s="305"/>
      <c r="CK386" s="305"/>
      <c r="CL386" s="305"/>
      <c r="CM386" s="305"/>
      <c r="CN386" s="305"/>
      <c r="CO386" s="305"/>
      <c r="CP386" s="305"/>
      <c r="CQ386" s="305"/>
      <c r="CR386" s="305"/>
      <c r="CS386" s="305"/>
      <c r="CT386" s="305"/>
      <c r="CU386" s="305"/>
      <c r="CV386" s="305"/>
      <c r="CW386" s="305"/>
      <c r="CX386" s="305"/>
      <c r="CY386" s="305"/>
      <c r="CZ386" s="305"/>
      <c r="DA386" s="305"/>
    </row>
    <row r="387" spans="1:105" s="2" customFormat="1" ht="12.75">
      <c r="A387" s="305"/>
      <c r="B387" s="305"/>
      <c r="C387" s="305"/>
      <c r="D387" s="305"/>
      <c r="E387" s="305"/>
      <c r="F387" s="454"/>
      <c r="G387" s="454"/>
      <c r="H387" s="457"/>
      <c r="I387" s="458"/>
      <c r="J387" s="305"/>
      <c r="K387" s="305"/>
      <c r="L387" s="454"/>
      <c r="M387" s="305"/>
      <c r="N387" s="305"/>
      <c r="O387" s="305"/>
      <c r="P387" s="305"/>
      <c r="Q387" s="305"/>
      <c r="R387" s="305"/>
      <c r="S387" s="305"/>
      <c r="T387" s="305"/>
      <c r="U387" s="305"/>
      <c r="V387" s="305"/>
      <c r="W387" s="305"/>
      <c r="X387" s="305"/>
      <c r="Y387" s="305"/>
      <c r="Z387" s="305"/>
      <c r="AA387" s="305"/>
      <c r="AB387" s="305"/>
      <c r="AC387" s="305"/>
      <c r="AD387" s="305"/>
      <c r="AE387" s="305"/>
      <c r="AF387" s="305"/>
      <c r="AG387" s="305"/>
      <c r="AH387" s="305"/>
      <c r="AI387" s="305"/>
      <c r="AJ387" s="305"/>
      <c r="AK387" s="305"/>
      <c r="AL387" s="305"/>
      <c r="AM387" s="305"/>
      <c r="AN387" s="305"/>
      <c r="AO387" s="305"/>
      <c r="AP387" s="305"/>
      <c r="AQ387" s="305"/>
      <c r="AR387" s="305"/>
      <c r="AS387" s="305"/>
      <c r="AT387" s="305"/>
      <c r="AU387" s="305"/>
      <c r="AV387" s="305"/>
      <c r="AW387" s="305"/>
      <c r="AX387" s="305"/>
      <c r="AY387" s="305"/>
      <c r="AZ387" s="305"/>
      <c r="BA387" s="305"/>
      <c r="BB387" s="305"/>
      <c r="BC387" s="305"/>
      <c r="BD387" s="305"/>
      <c r="BE387" s="305"/>
      <c r="BF387" s="305"/>
      <c r="BG387" s="305"/>
      <c r="BH387" s="305"/>
      <c r="BI387" s="305"/>
      <c r="BJ387" s="305"/>
      <c r="BK387" s="305"/>
      <c r="BL387" s="305"/>
      <c r="BM387" s="305"/>
      <c r="BN387" s="305"/>
      <c r="BO387" s="305"/>
      <c r="BP387" s="305"/>
      <c r="BQ387" s="305"/>
      <c r="BR387" s="305"/>
      <c r="BS387" s="305"/>
      <c r="BT387" s="305"/>
      <c r="BU387" s="305"/>
      <c r="BV387" s="305"/>
      <c r="BW387" s="305"/>
      <c r="BX387" s="305"/>
      <c r="BY387" s="305"/>
      <c r="BZ387" s="305"/>
      <c r="CA387" s="305"/>
      <c r="CB387" s="305"/>
      <c r="CC387" s="305"/>
      <c r="CD387" s="305"/>
      <c r="CE387" s="305"/>
      <c r="CF387" s="305"/>
      <c r="CG387" s="305"/>
      <c r="CH387" s="305"/>
      <c r="CI387" s="305"/>
      <c r="CJ387" s="305"/>
      <c r="CK387" s="305"/>
      <c r="CL387" s="305"/>
      <c r="CM387" s="305"/>
      <c r="CN387" s="305"/>
      <c r="CO387" s="305"/>
      <c r="CP387" s="305"/>
      <c r="CQ387" s="305"/>
      <c r="CR387" s="305"/>
      <c r="CS387" s="305"/>
      <c r="CT387" s="305"/>
      <c r="CU387" s="305"/>
      <c r="CV387" s="305"/>
      <c r="CW387" s="305"/>
      <c r="CX387" s="305"/>
      <c r="CY387" s="305"/>
      <c r="CZ387" s="305"/>
      <c r="DA387" s="305"/>
    </row>
    <row r="388" spans="1:105" s="2" customFormat="1" ht="12.75">
      <c r="A388" s="305"/>
      <c r="B388" s="305"/>
      <c r="C388" s="305"/>
      <c r="D388" s="305"/>
      <c r="E388" s="305"/>
      <c r="F388" s="454"/>
      <c r="G388" s="454"/>
      <c r="H388" s="457"/>
      <c r="I388" s="458"/>
      <c r="J388" s="305"/>
      <c r="K388" s="305"/>
      <c r="L388" s="454"/>
      <c r="M388" s="305"/>
      <c r="N388" s="305"/>
      <c r="O388" s="305"/>
      <c r="P388" s="305"/>
      <c r="Q388" s="305"/>
      <c r="R388" s="305"/>
      <c r="S388" s="305"/>
      <c r="T388" s="305"/>
      <c r="U388" s="305"/>
      <c r="V388" s="305"/>
      <c r="W388" s="305"/>
      <c r="X388" s="305"/>
      <c r="Y388" s="305"/>
      <c r="Z388" s="305"/>
      <c r="AA388" s="305"/>
      <c r="AB388" s="305"/>
      <c r="AC388" s="305"/>
      <c r="AD388" s="305"/>
      <c r="AE388" s="305"/>
      <c r="AF388" s="305"/>
      <c r="AG388" s="305"/>
      <c r="AH388" s="305"/>
      <c r="AI388" s="305"/>
      <c r="AJ388" s="305"/>
      <c r="AK388" s="305"/>
      <c r="AL388" s="305"/>
      <c r="AM388" s="305"/>
      <c r="AN388" s="305"/>
      <c r="AO388" s="305"/>
      <c r="AP388" s="305"/>
      <c r="AQ388" s="305"/>
      <c r="AR388" s="305"/>
      <c r="AS388" s="305"/>
      <c r="AT388" s="305"/>
      <c r="AU388" s="305"/>
      <c r="AV388" s="305"/>
      <c r="AW388" s="305"/>
      <c r="AX388" s="305"/>
      <c r="AY388" s="305"/>
      <c r="AZ388" s="305"/>
      <c r="BA388" s="305"/>
      <c r="BB388" s="305"/>
      <c r="BC388" s="305"/>
      <c r="BD388" s="305"/>
      <c r="BE388" s="305"/>
      <c r="BF388" s="305"/>
      <c r="BG388" s="305"/>
      <c r="BH388" s="305"/>
      <c r="BI388" s="305"/>
      <c r="BJ388" s="305"/>
      <c r="BK388" s="305"/>
      <c r="BL388" s="305"/>
      <c r="BM388" s="305"/>
      <c r="BN388" s="305"/>
      <c r="BO388" s="305"/>
      <c r="BP388" s="305"/>
      <c r="BQ388" s="305"/>
      <c r="BR388" s="305"/>
      <c r="BS388" s="305"/>
      <c r="BT388" s="305"/>
      <c r="BU388" s="305"/>
      <c r="BV388" s="305"/>
      <c r="BW388" s="305"/>
      <c r="BX388" s="305"/>
      <c r="BY388" s="305"/>
      <c r="BZ388" s="305"/>
      <c r="CA388" s="305"/>
      <c r="CB388" s="305"/>
      <c r="CC388" s="305"/>
      <c r="CD388" s="305"/>
      <c r="CE388" s="305"/>
      <c r="CF388" s="305"/>
      <c r="CG388" s="305"/>
      <c r="CH388" s="305"/>
      <c r="CI388" s="305"/>
      <c r="CJ388" s="305"/>
      <c r="CK388" s="305"/>
      <c r="CL388" s="305"/>
      <c r="CM388" s="305"/>
      <c r="CN388" s="305"/>
      <c r="CO388" s="305"/>
      <c r="CP388" s="305"/>
      <c r="CQ388" s="305"/>
      <c r="CR388" s="305"/>
      <c r="CS388" s="305"/>
      <c r="CT388" s="305"/>
      <c r="CU388" s="305"/>
      <c r="CV388" s="305"/>
      <c r="CW388" s="305"/>
      <c r="CX388" s="305"/>
      <c r="CY388" s="305"/>
      <c r="CZ388" s="305"/>
      <c r="DA388" s="305"/>
    </row>
    <row r="389" spans="1:105" s="2" customFormat="1" ht="12.75">
      <c r="A389" s="305"/>
      <c r="B389" s="305"/>
      <c r="C389" s="305"/>
      <c r="D389" s="305"/>
      <c r="E389" s="305"/>
      <c r="F389" s="454"/>
      <c r="G389" s="454"/>
      <c r="H389" s="457"/>
      <c r="I389" s="458"/>
      <c r="J389" s="305"/>
      <c r="K389" s="305"/>
      <c r="L389" s="454"/>
      <c r="M389" s="305"/>
      <c r="N389" s="305"/>
      <c r="O389" s="305"/>
      <c r="P389" s="305"/>
      <c r="Q389" s="305"/>
      <c r="R389" s="305"/>
      <c r="S389" s="305"/>
      <c r="T389" s="305"/>
      <c r="U389" s="305"/>
      <c r="V389" s="305"/>
      <c r="W389" s="305"/>
      <c r="X389" s="305"/>
      <c r="Y389" s="305"/>
      <c r="Z389" s="305"/>
      <c r="AA389" s="305"/>
      <c r="AB389" s="305"/>
      <c r="AC389" s="305"/>
      <c r="AD389" s="305"/>
      <c r="AE389" s="305"/>
      <c r="AF389" s="305"/>
      <c r="AG389" s="305"/>
      <c r="AH389" s="305"/>
      <c r="AI389" s="305"/>
      <c r="AJ389" s="305"/>
      <c r="AK389" s="305"/>
      <c r="AL389" s="305"/>
      <c r="AM389" s="305"/>
      <c r="AN389" s="305"/>
      <c r="AO389" s="305"/>
      <c r="AP389" s="305"/>
      <c r="AQ389" s="305"/>
      <c r="AR389" s="305"/>
      <c r="AS389" s="305"/>
      <c r="AT389" s="305"/>
      <c r="AU389" s="305"/>
      <c r="AV389" s="305"/>
      <c r="AW389" s="305"/>
      <c r="AX389" s="305"/>
      <c r="AY389" s="305"/>
      <c r="AZ389" s="305"/>
      <c r="BA389" s="305"/>
      <c r="BB389" s="305"/>
      <c r="BC389" s="305"/>
      <c r="BD389" s="305"/>
      <c r="BE389" s="305"/>
      <c r="BF389" s="305"/>
      <c r="BG389" s="305"/>
      <c r="BH389" s="305"/>
      <c r="BI389" s="305"/>
      <c r="BJ389" s="305"/>
      <c r="BK389" s="305"/>
      <c r="BL389" s="305"/>
      <c r="BM389" s="305"/>
      <c r="BN389" s="305"/>
      <c r="BO389" s="305"/>
      <c r="BP389" s="305"/>
      <c r="BQ389" s="305"/>
      <c r="BR389" s="305"/>
      <c r="BS389" s="305"/>
      <c r="BT389" s="305"/>
      <c r="BU389" s="305"/>
      <c r="BV389" s="305"/>
      <c r="BW389" s="305"/>
      <c r="BX389" s="305"/>
      <c r="BY389" s="305"/>
      <c r="BZ389" s="305"/>
      <c r="CA389" s="305"/>
      <c r="CB389" s="305"/>
      <c r="CC389" s="305"/>
      <c r="CD389" s="305"/>
      <c r="CE389" s="305"/>
      <c r="CF389" s="305"/>
      <c r="CG389" s="305"/>
      <c r="CH389" s="305"/>
      <c r="CI389" s="305"/>
      <c r="CJ389" s="305"/>
      <c r="CK389" s="305"/>
      <c r="CL389" s="305"/>
      <c r="CM389" s="305"/>
      <c r="CN389" s="305"/>
      <c r="CO389" s="305"/>
      <c r="CP389" s="305"/>
      <c r="CQ389" s="305"/>
      <c r="CR389" s="305"/>
      <c r="CS389" s="305"/>
      <c r="CT389" s="305"/>
      <c r="CU389" s="305"/>
      <c r="CV389" s="305"/>
      <c r="CW389" s="305"/>
      <c r="CX389" s="305"/>
      <c r="CY389" s="305"/>
      <c r="CZ389" s="305"/>
      <c r="DA389" s="305"/>
    </row>
    <row r="390" spans="1:105" s="2" customFormat="1" ht="12.75">
      <c r="A390" s="305"/>
      <c r="B390" s="305"/>
      <c r="C390" s="305"/>
      <c r="D390" s="305"/>
      <c r="E390" s="305"/>
      <c r="F390" s="454"/>
      <c r="G390" s="454"/>
      <c r="H390" s="457"/>
      <c r="I390" s="458"/>
      <c r="J390" s="305"/>
      <c r="K390" s="305"/>
      <c r="L390" s="454"/>
      <c r="M390" s="305"/>
      <c r="N390" s="305"/>
      <c r="O390" s="305"/>
      <c r="P390" s="305"/>
      <c r="Q390" s="305"/>
      <c r="R390" s="305"/>
      <c r="S390" s="305"/>
      <c r="T390" s="305"/>
      <c r="U390" s="305"/>
      <c r="V390" s="305"/>
      <c r="W390" s="305"/>
      <c r="X390" s="305"/>
      <c r="Y390" s="305"/>
      <c r="Z390" s="305"/>
      <c r="AA390" s="305"/>
      <c r="AB390" s="305"/>
      <c r="AC390" s="305"/>
      <c r="AD390" s="305"/>
      <c r="AE390" s="305"/>
      <c r="AF390" s="305"/>
      <c r="AG390" s="305"/>
      <c r="AH390" s="305"/>
      <c r="AI390" s="305"/>
      <c r="AJ390" s="305"/>
      <c r="AK390" s="305"/>
      <c r="AL390" s="305"/>
      <c r="AM390" s="305"/>
      <c r="AN390" s="305"/>
      <c r="AO390" s="305"/>
      <c r="AP390" s="305"/>
      <c r="AQ390" s="305"/>
      <c r="AR390" s="305"/>
      <c r="AS390" s="305"/>
      <c r="AT390" s="305"/>
      <c r="AU390" s="305"/>
      <c r="AV390" s="305"/>
      <c r="AW390" s="305"/>
      <c r="AX390" s="305"/>
      <c r="AY390" s="305"/>
      <c r="AZ390" s="305"/>
      <c r="BA390" s="305"/>
      <c r="BB390" s="305"/>
      <c r="BC390" s="305"/>
      <c r="BD390" s="305"/>
      <c r="BE390" s="305"/>
      <c r="BF390" s="305"/>
      <c r="BG390" s="305"/>
      <c r="BH390" s="305"/>
      <c r="BI390" s="305"/>
      <c r="BJ390" s="305"/>
      <c r="BK390" s="305"/>
      <c r="BL390" s="305"/>
      <c r="BM390" s="305"/>
      <c r="BN390" s="305"/>
      <c r="BO390" s="305"/>
      <c r="BP390" s="305"/>
      <c r="BQ390" s="305"/>
      <c r="BR390" s="305"/>
      <c r="BS390" s="305"/>
      <c r="BT390" s="305"/>
      <c r="BU390" s="305"/>
      <c r="BV390" s="305"/>
      <c r="BW390" s="305"/>
      <c r="BX390" s="305"/>
      <c r="BY390" s="305"/>
      <c r="BZ390" s="305"/>
      <c r="CA390" s="305"/>
      <c r="CB390" s="305"/>
      <c r="CC390" s="305"/>
      <c r="CD390" s="305"/>
      <c r="CE390" s="305"/>
      <c r="CF390" s="305"/>
      <c r="CG390" s="305"/>
      <c r="CH390" s="305"/>
      <c r="CI390" s="305"/>
      <c r="CJ390" s="305"/>
      <c r="CK390" s="305"/>
      <c r="CL390" s="305"/>
      <c r="CM390" s="305"/>
      <c r="CN390" s="305"/>
      <c r="CO390" s="305"/>
      <c r="CP390" s="305"/>
      <c r="CQ390" s="305"/>
      <c r="CR390" s="305"/>
      <c r="CS390" s="305"/>
      <c r="CT390" s="305"/>
      <c r="CU390" s="305"/>
      <c r="CV390" s="305"/>
      <c r="CW390" s="305"/>
      <c r="CX390" s="305"/>
      <c r="CY390" s="305"/>
      <c r="CZ390" s="305"/>
      <c r="DA390" s="305"/>
    </row>
    <row r="391" spans="1:105" s="2" customFormat="1" ht="12.75">
      <c r="A391" s="305"/>
      <c r="B391" s="305"/>
      <c r="C391" s="305"/>
      <c r="D391" s="305"/>
      <c r="E391" s="305"/>
      <c r="F391" s="454"/>
      <c r="G391" s="454"/>
      <c r="H391" s="457"/>
      <c r="I391" s="458"/>
      <c r="J391" s="305"/>
      <c r="K391" s="305"/>
      <c r="L391" s="454"/>
      <c r="M391" s="305"/>
      <c r="N391" s="305"/>
      <c r="O391" s="305"/>
      <c r="P391" s="305"/>
      <c r="Q391" s="305"/>
      <c r="R391" s="305"/>
      <c r="S391" s="305"/>
      <c r="T391" s="305"/>
      <c r="U391" s="305"/>
      <c r="V391" s="305"/>
      <c r="W391" s="305"/>
      <c r="X391" s="305"/>
      <c r="Y391" s="305"/>
      <c r="Z391" s="305"/>
      <c r="AA391" s="305"/>
      <c r="AB391" s="305"/>
      <c r="AC391" s="305"/>
      <c r="AD391" s="305"/>
      <c r="AE391" s="305"/>
      <c r="AF391" s="305"/>
      <c r="AG391" s="305"/>
      <c r="AH391" s="305"/>
      <c r="AI391" s="305"/>
      <c r="AJ391" s="305"/>
      <c r="AK391" s="305"/>
      <c r="AL391" s="305"/>
      <c r="AM391" s="305"/>
      <c r="AN391" s="305"/>
      <c r="AO391" s="305"/>
      <c r="AP391" s="305"/>
      <c r="AQ391" s="305"/>
      <c r="AR391" s="305"/>
      <c r="AS391" s="305"/>
      <c r="AT391" s="305"/>
      <c r="AU391" s="305"/>
      <c r="AV391" s="305"/>
      <c r="AW391" s="305"/>
      <c r="AX391" s="305"/>
      <c r="AY391" s="305"/>
      <c r="AZ391" s="305"/>
      <c r="BA391" s="305"/>
      <c r="BB391" s="305"/>
      <c r="BC391" s="305"/>
      <c r="BD391" s="305"/>
      <c r="BE391" s="305"/>
      <c r="BF391" s="305"/>
      <c r="BG391" s="305"/>
      <c r="BH391" s="305"/>
      <c r="BI391" s="305"/>
      <c r="BJ391" s="305"/>
      <c r="BK391" s="305"/>
      <c r="BL391" s="305"/>
      <c r="BM391" s="305"/>
      <c r="BN391" s="305"/>
      <c r="BO391" s="305"/>
      <c r="BP391" s="305"/>
      <c r="BQ391" s="305"/>
      <c r="BR391" s="305"/>
      <c r="BS391" s="305"/>
      <c r="BT391" s="305"/>
      <c r="BU391" s="305"/>
      <c r="BV391" s="305"/>
      <c r="BW391" s="305"/>
      <c r="BX391" s="305"/>
      <c r="BY391" s="305"/>
      <c r="BZ391" s="305"/>
      <c r="CA391" s="305"/>
      <c r="CB391" s="305"/>
      <c r="CC391" s="305"/>
      <c r="CD391" s="305"/>
      <c r="CE391" s="305"/>
      <c r="CF391" s="305"/>
      <c r="CG391" s="305"/>
      <c r="CH391" s="305"/>
      <c r="CI391" s="305"/>
      <c r="CJ391" s="305"/>
      <c r="CK391" s="305"/>
      <c r="CL391" s="305"/>
      <c r="CM391" s="305"/>
      <c r="CN391" s="305"/>
      <c r="CO391" s="305"/>
      <c r="CP391" s="305"/>
      <c r="CQ391" s="305"/>
      <c r="CR391" s="305"/>
      <c r="CS391" s="305"/>
      <c r="CT391" s="305"/>
      <c r="CU391" s="305"/>
      <c r="CV391" s="305"/>
      <c r="CW391" s="305"/>
      <c r="CX391" s="305"/>
      <c r="CY391" s="305"/>
      <c r="CZ391" s="305"/>
      <c r="DA391" s="305"/>
    </row>
    <row r="392" spans="1:105" s="2" customFormat="1" ht="12.75">
      <c r="A392" s="305"/>
      <c r="B392" s="305"/>
      <c r="C392" s="305"/>
      <c r="D392" s="305"/>
      <c r="E392" s="305"/>
      <c r="F392" s="454"/>
      <c r="G392" s="454"/>
      <c r="H392" s="457"/>
      <c r="I392" s="458"/>
      <c r="J392" s="305"/>
      <c r="K392" s="305"/>
      <c r="L392" s="454"/>
      <c r="M392" s="305"/>
      <c r="N392" s="305"/>
      <c r="O392" s="305"/>
      <c r="P392" s="305"/>
      <c r="Q392" s="305"/>
      <c r="R392" s="305"/>
      <c r="S392" s="305"/>
      <c r="T392" s="305"/>
      <c r="U392" s="305"/>
      <c r="V392" s="305"/>
      <c r="W392" s="305"/>
      <c r="X392" s="305"/>
      <c r="Y392" s="305"/>
      <c r="Z392" s="305"/>
      <c r="AA392" s="305"/>
      <c r="AB392" s="305"/>
      <c r="AC392" s="305"/>
      <c r="AD392" s="305"/>
      <c r="AE392" s="305"/>
      <c r="AF392" s="305"/>
      <c r="AG392" s="305"/>
      <c r="AH392" s="305"/>
      <c r="AI392" s="305"/>
      <c r="AJ392" s="305"/>
      <c r="AK392" s="305"/>
      <c r="AL392" s="305"/>
      <c r="AM392" s="305"/>
      <c r="AN392" s="305"/>
      <c r="AO392" s="305"/>
      <c r="AP392" s="305"/>
      <c r="AQ392" s="305"/>
      <c r="AR392" s="305"/>
      <c r="AS392" s="305"/>
      <c r="AT392" s="305"/>
      <c r="AU392" s="305"/>
      <c r="AV392" s="305"/>
      <c r="AW392" s="305"/>
      <c r="AX392" s="305"/>
      <c r="AY392" s="305"/>
      <c r="AZ392" s="305"/>
      <c r="BA392" s="305"/>
      <c r="BB392" s="305"/>
      <c r="BC392" s="305"/>
      <c r="BD392" s="305"/>
      <c r="BE392" s="305"/>
      <c r="BF392" s="305"/>
      <c r="BG392" s="305"/>
      <c r="BH392" s="305"/>
      <c r="BI392" s="305"/>
      <c r="BJ392" s="305"/>
      <c r="BK392" s="305"/>
      <c r="BL392" s="305"/>
      <c r="BM392" s="305"/>
      <c r="BN392" s="305"/>
      <c r="BO392" s="305"/>
      <c r="BP392" s="305"/>
      <c r="BQ392" s="305"/>
      <c r="BR392" s="305"/>
      <c r="BS392" s="305"/>
      <c r="BT392" s="305"/>
      <c r="BU392" s="305"/>
      <c r="BV392" s="305"/>
      <c r="BW392" s="305"/>
      <c r="BX392" s="305"/>
      <c r="BY392" s="305"/>
      <c r="BZ392" s="305"/>
      <c r="CA392" s="305"/>
      <c r="CB392" s="305"/>
      <c r="CC392" s="305"/>
      <c r="CD392" s="305"/>
      <c r="CE392" s="305"/>
      <c r="CF392" s="305"/>
      <c r="CG392" s="305"/>
      <c r="CH392" s="305"/>
      <c r="CI392" s="305"/>
      <c r="CJ392" s="305"/>
      <c r="CK392" s="305"/>
      <c r="CL392" s="305"/>
      <c r="CM392" s="305"/>
      <c r="CN392" s="305"/>
      <c r="CO392" s="305"/>
      <c r="CP392" s="305"/>
      <c r="CQ392" s="305"/>
      <c r="CR392" s="305"/>
      <c r="CS392" s="305"/>
      <c r="CT392" s="305"/>
      <c r="CU392" s="305"/>
      <c r="CV392" s="305"/>
      <c r="CW392" s="305"/>
      <c r="CX392" s="305"/>
      <c r="CY392" s="305"/>
      <c r="CZ392" s="305"/>
      <c r="DA392" s="305"/>
    </row>
    <row r="393" spans="1:105" s="2" customFormat="1" ht="12.75">
      <c r="A393" s="305"/>
      <c r="B393" s="305"/>
      <c r="C393" s="305"/>
      <c r="D393" s="305"/>
      <c r="E393" s="305"/>
      <c r="F393" s="454"/>
      <c r="G393" s="454"/>
      <c r="H393" s="457"/>
      <c r="I393" s="458"/>
      <c r="J393" s="305"/>
      <c r="K393" s="305"/>
      <c r="L393" s="454"/>
      <c r="M393" s="305"/>
      <c r="N393" s="305"/>
      <c r="O393" s="305"/>
      <c r="P393" s="305"/>
      <c r="Q393" s="305"/>
      <c r="R393" s="305"/>
      <c r="S393" s="305"/>
      <c r="T393" s="305"/>
      <c r="U393" s="305"/>
      <c r="V393" s="305"/>
      <c r="W393" s="305"/>
      <c r="X393" s="305"/>
      <c r="Y393" s="305"/>
      <c r="Z393" s="305"/>
      <c r="AA393" s="305"/>
      <c r="AB393" s="305"/>
      <c r="AC393" s="305"/>
      <c r="AD393" s="305"/>
      <c r="AE393" s="305"/>
      <c r="AF393" s="305"/>
      <c r="AG393" s="305"/>
      <c r="AH393" s="305"/>
      <c r="AI393" s="305"/>
      <c r="AJ393" s="305"/>
      <c r="AK393" s="305"/>
      <c r="AL393" s="305"/>
      <c r="AM393" s="305"/>
      <c r="AN393" s="305"/>
      <c r="AO393" s="305"/>
      <c r="AP393" s="305"/>
      <c r="AQ393" s="305"/>
      <c r="AR393" s="305"/>
      <c r="AS393" s="305"/>
      <c r="AT393" s="305"/>
      <c r="AU393" s="305"/>
      <c r="AV393" s="305"/>
      <c r="AW393" s="305"/>
      <c r="AX393" s="305"/>
      <c r="AY393" s="305"/>
      <c r="AZ393" s="305"/>
      <c r="BA393" s="305"/>
      <c r="BB393" s="305"/>
      <c r="BC393" s="305"/>
      <c r="BD393" s="305"/>
      <c r="BE393" s="305"/>
      <c r="BF393" s="305"/>
      <c r="BG393" s="305"/>
      <c r="BH393" s="305"/>
      <c r="BI393" s="305"/>
      <c r="BJ393" s="305"/>
      <c r="BK393" s="305"/>
      <c r="BL393" s="305"/>
      <c r="BM393" s="305"/>
      <c r="BN393" s="305"/>
      <c r="BO393" s="305"/>
      <c r="BP393" s="305"/>
      <c r="BQ393" s="305"/>
      <c r="BR393" s="305"/>
      <c r="BS393" s="305"/>
      <c r="BT393" s="305"/>
      <c r="BU393" s="305"/>
      <c r="BV393" s="305"/>
      <c r="BW393" s="305"/>
      <c r="BX393" s="305"/>
      <c r="BY393" s="305"/>
      <c r="BZ393" s="305"/>
      <c r="CA393" s="305"/>
      <c r="CB393" s="305"/>
      <c r="CC393" s="305"/>
      <c r="CD393" s="305"/>
      <c r="CE393" s="305"/>
      <c r="CF393" s="305"/>
      <c r="CG393" s="305"/>
      <c r="CH393" s="305"/>
      <c r="CI393" s="305"/>
      <c r="CJ393" s="305"/>
      <c r="CK393" s="305"/>
      <c r="CL393" s="305"/>
      <c r="CM393" s="305"/>
      <c r="CN393" s="305"/>
      <c r="CO393" s="305"/>
      <c r="CP393" s="305"/>
      <c r="CQ393" s="305"/>
      <c r="CR393" s="305"/>
      <c r="CS393" s="305"/>
      <c r="CT393" s="305"/>
      <c r="CU393" s="305"/>
      <c r="CV393" s="305"/>
      <c r="CW393" s="305"/>
      <c r="CX393" s="305"/>
      <c r="CY393" s="305"/>
      <c r="CZ393" s="305"/>
      <c r="DA393" s="305"/>
    </row>
    <row r="394" spans="1:105" s="2" customFormat="1" ht="12.75">
      <c r="A394" s="305"/>
      <c r="B394" s="305"/>
      <c r="C394" s="305"/>
      <c r="D394" s="305"/>
      <c r="E394" s="305"/>
      <c r="F394" s="454"/>
      <c r="G394" s="454"/>
      <c r="H394" s="457"/>
      <c r="I394" s="458"/>
      <c r="J394" s="305"/>
      <c r="K394" s="305"/>
      <c r="L394" s="454"/>
      <c r="M394" s="305"/>
      <c r="N394" s="305"/>
      <c r="O394" s="305"/>
      <c r="P394" s="305"/>
      <c r="Q394" s="305"/>
      <c r="R394" s="305"/>
      <c r="S394" s="305"/>
      <c r="T394" s="305"/>
      <c r="U394" s="305"/>
      <c r="V394" s="305"/>
      <c r="W394" s="305"/>
      <c r="X394" s="305"/>
      <c r="Y394" s="305"/>
      <c r="Z394" s="305"/>
      <c r="AA394" s="305"/>
      <c r="AB394" s="305"/>
      <c r="AC394" s="305"/>
      <c r="AD394" s="305"/>
      <c r="AE394" s="305"/>
      <c r="AF394" s="305"/>
      <c r="AG394" s="305"/>
      <c r="AH394" s="305"/>
      <c r="AI394" s="305"/>
      <c r="AJ394" s="305"/>
      <c r="AK394" s="305"/>
      <c r="AL394" s="305"/>
      <c r="AM394" s="305"/>
      <c r="AN394" s="305"/>
      <c r="AO394" s="305"/>
      <c r="AP394" s="305"/>
      <c r="AQ394" s="305"/>
      <c r="AR394" s="305"/>
      <c r="AS394" s="305"/>
      <c r="AT394" s="305"/>
      <c r="AU394" s="305"/>
      <c r="AV394" s="305"/>
      <c r="AW394" s="305"/>
      <c r="AX394" s="305"/>
      <c r="AY394" s="305"/>
      <c r="AZ394" s="305"/>
      <c r="BA394" s="305"/>
      <c r="BB394" s="305"/>
      <c r="BC394" s="305"/>
      <c r="BD394" s="305"/>
      <c r="BE394" s="305"/>
      <c r="BF394" s="305"/>
      <c r="BG394" s="305"/>
      <c r="BH394" s="305"/>
      <c r="BI394" s="305"/>
      <c r="BJ394" s="305"/>
      <c r="BK394" s="305"/>
      <c r="BL394" s="305"/>
      <c r="BM394" s="305"/>
      <c r="BN394" s="305"/>
      <c r="BO394" s="305"/>
      <c r="BP394" s="305"/>
      <c r="BQ394" s="305"/>
      <c r="BR394" s="305"/>
      <c r="BS394" s="305"/>
      <c r="BT394" s="305"/>
      <c r="BU394" s="305"/>
      <c r="BV394" s="305"/>
      <c r="BW394" s="305"/>
      <c r="BX394" s="305"/>
      <c r="BY394" s="305"/>
      <c r="BZ394" s="305"/>
      <c r="CA394" s="305"/>
      <c r="CB394" s="305"/>
      <c r="CC394" s="305"/>
      <c r="CD394" s="305"/>
      <c r="CE394" s="305"/>
      <c r="CF394" s="305"/>
      <c r="CG394" s="305"/>
      <c r="CH394" s="305"/>
      <c r="CI394" s="305"/>
      <c r="CJ394" s="305"/>
      <c r="CK394" s="305"/>
      <c r="CL394" s="305"/>
      <c r="CM394" s="305"/>
      <c r="CN394" s="305"/>
      <c r="CO394" s="305"/>
      <c r="CP394" s="305"/>
      <c r="CQ394" s="305"/>
      <c r="CR394" s="305"/>
      <c r="CS394" s="305"/>
      <c r="CT394" s="305"/>
      <c r="CU394" s="305"/>
      <c r="CV394" s="305"/>
      <c r="CW394" s="305"/>
      <c r="CX394" s="305"/>
      <c r="CY394" s="305"/>
      <c r="CZ394" s="305"/>
      <c r="DA394" s="305"/>
    </row>
    <row r="395" spans="1:105" s="2" customFormat="1" ht="12.75">
      <c r="A395" s="305"/>
      <c r="B395" s="305"/>
      <c r="C395" s="305"/>
      <c r="D395" s="305"/>
      <c r="E395" s="305"/>
      <c r="F395" s="454"/>
      <c r="G395" s="454"/>
      <c r="H395" s="457"/>
      <c r="I395" s="458"/>
      <c r="J395" s="305"/>
      <c r="K395" s="305"/>
      <c r="L395" s="454"/>
      <c r="M395" s="305"/>
      <c r="N395" s="305"/>
      <c r="O395" s="305"/>
      <c r="P395" s="305"/>
      <c r="Q395" s="305"/>
      <c r="R395" s="305"/>
      <c r="S395" s="305"/>
      <c r="T395" s="305"/>
      <c r="U395" s="305"/>
      <c r="V395" s="305"/>
      <c r="W395" s="305"/>
      <c r="X395" s="305"/>
      <c r="Y395" s="305"/>
      <c r="Z395" s="305"/>
      <c r="AA395" s="305"/>
      <c r="AB395" s="305"/>
      <c r="AC395" s="305"/>
      <c r="AD395" s="305"/>
      <c r="AE395" s="305"/>
      <c r="AF395" s="305"/>
      <c r="AG395" s="305"/>
      <c r="AH395" s="305"/>
      <c r="AI395" s="305"/>
      <c r="AJ395" s="305"/>
      <c r="AK395" s="305"/>
      <c r="AL395" s="305"/>
      <c r="AM395" s="305"/>
      <c r="AN395" s="305"/>
      <c r="AO395" s="305"/>
      <c r="AP395" s="305"/>
      <c r="AQ395" s="305"/>
      <c r="AR395" s="305"/>
      <c r="AS395" s="305"/>
      <c r="AT395" s="305"/>
      <c r="AU395" s="305"/>
      <c r="AV395" s="305"/>
      <c r="AW395" s="305"/>
      <c r="AX395" s="305"/>
      <c r="AY395" s="305"/>
      <c r="AZ395" s="305"/>
      <c r="BA395" s="305"/>
      <c r="BB395" s="305"/>
      <c r="BC395" s="305"/>
      <c r="BD395" s="305"/>
      <c r="BE395" s="305"/>
      <c r="BF395" s="305"/>
      <c r="BG395" s="305"/>
      <c r="BH395" s="305"/>
      <c r="BI395" s="305"/>
      <c r="BJ395" s="305"/>
      <c r="BK395" s="305"/>
      <c r="BL395" s="305"/>
      <c r="BM395" s="305"/>
      <c r="BN395" s="305"/>
      <c r="BO395" s="305"/>
      <c r="BP395" s="305"/>
      <c r="BQ395" s="305"/>
      <c r="BR395" s="305"/>
      <c r="BS395" s="305"/>
      <c r="BT395" s="305"/>
      <c r="BU395" s="305"/>
      <c r="BV395" s="305"/>
      <c r="BW395" s="305"/>
      <c r="BX395" s="305"/>
      <c r="BY395" s="305"/>
      <c r="BZ395" s="305"/>
      <c r="CA395" s="305"/>
      <c r="CB395" s="305"/>
      <c r="CC395" s="305"/>
      <c r="CD395" s="305"/>
      <c r="CE395" s="305"/>
      <c r="CF395" s="305"/>
      <c r="CG395" s="305"/>
      <c r="CH395" s="305"/>
      <c r="CI395" s="305"/>
      <c r="CJ395" s="305"/>
      <c r="CK395" s="305"/>
      <c r="CL395" s="305"/>
      <c r="CM395" s="305"/>
      <c r="CN395" s="305"/>
      <c r="CO395" s="305"/>
      <c r="CP395" s="305"/>
      <c r="CQ395" s="305"/>
      <c r="CR395" s="305"/>
      <c r="CS395" s="305"/>
      <c r="CT395" s="305"/>
      <c r="CU395" s="305"/>
      <c r="CV395" s="305"/>
      <c r="CW395" s="305"/>
      <c r="CX395" s="305"/>
      <c r="CY395" s="305"/>
      <c r="CZ395" s="305"/>
      <c r="DA395" s="305"/>
    </row>
    <row r="396" spans="1:105" s="2" customFormat="1" ht="12.75">
      <c r="A396" s="305"/>
      <c r="B396" s="305"/>
      <c r="C396" s="305"/>
      <c r="D396" s="305"/>
      <c r="E396" s="305"/>
      <c r="F396" s="454"/>
      <c r="G396" s="454"/>
      <c r="H396" s="457"/>
      <c r="I396" s="458"/>
      <c r="J396" s="305"/>
      <c r="K396" s="305"/>
      <c r="L396" s="454"/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/>
      <c r="AA396" s="305"/>
      <c r="AB396" s="305"/>
      <c r="AC396" s="305"/>
      <c r="AD396" s="305"/>
      <c r="AE396" s="305"/>
      <c r="AF396" s="305"/>
      <c r="AG396" s="305"/>
      <c r="AH396" s="305"/>
      <c r="AI396" s="305"/>
      <c r="AJ396" s="305"/>
      <c r="AK396" s="305"/>
      <c r="AL396" s="305"/>
      <c r="AM396" s="305"/>
      <c r="AN396" s="305"/>
      <c r="AO396" s="305"/>
      <c r="AP396" s="305"/>
      <c r="AQ396" s="305"/>
      <c r="AR396" s="305"/>
      <c r="AS396" s="305"/>
      <c r="AT396" s="305"/>
      <c r="AU396" s="305"/>
      <c r="AV396" s="305"/>
      <c r="AW396" s="305"/>
      <c r="AX396" s="305"/>
      <c r="AY396" s="305"/>
      <c r="AZ396" s="305"/>
      <c r="BA396" s="305"/>
      <c r="BB396" s="305"/>
      <c r="BC396" s="305"/>
      <c r="BD396" s="305"/>
      <c r="BE396" s="305"/>
      <c r="BF396" s="305"/>
      <c r="BG396" s="305"/>
      <c r="BH396" s="305"/>
      <c r="BI396" s="305"/>
      <c r="BJ396" s="305"/>
      <c r="BK396" s="305"/>
      <c r="BL396" s="305"/>
      <c r="BM396" s="305"/>
      <c r="BN396" s="305"/>
      <c r="BO396" s="305"/>
      <c r="BP396" s="305"/>
      <c r="BQ396" s="305"/>
      <c r="BR396" s="305"/>
      <c r="BS396" s="305"/>
      <c r="BT396" s="305"/>
      <c r="BU396" s="305"/>
      <c r="BV396" s="305"/>
      <c r="BW396" s="305"/>
      <c r="BX396" s="305"/>
      <c r="BY396" s="305"/>
      <c r="BZ396" s="305"/>
      <c r="CA396" s="305"/>
      <c r="CB396" s="305"/>
      <c r="CC396" s="305"/>
      <c r="CD396" s="305"/>
      <c r="CE396" s="305"/>
      <c r="CF396" s="305"/>
      <c r="CG396" s="305"/>
      <c r="CH396" s="305"/>
      <c r="CI396" s="305"/>
      <c r="CJ396" s="305"/>
      <c r="CK396" s="305"/>
      <c r="CL396" s="305"/>
      <c r="CM396" s="305"/>
      <c r="CN396" s="305"/>
      <c r="CO396" s="305"/>
      <c r="CP396" s="305"/>
      <c r="CQ396" s="305"/>
      <c r="CR396" s="305"/>
      <c r="CS396" s="305"/>
      <c r="CT396" s="305"/>
      <c r="CU396" s="305"/>
      <c r="CV396" s="305"/>
      <c r="CW396" s="305"/>
      <c r="CX396" s="305"/>
      <c r="CY396" s="305"/>
      <c r="CZ396" s="305"/>
      <c r="DA396" s="305"/>
    </row>
    <row r="397" spans="1:105" s="2" customFormat="1" ht="12.75">
      <c r="A397" s="305"/>
      <c r="B397" s="305"/>
      <c r="C397" s="305"/>
      <c r="D397" s="305"/>
      <c r="E397" s="305"/>
      <c r="F397" s="454"/>
      <c r="G397" s="454"/>
      <c r="H397" s="457"/>
      <c r="I397" s="458"/>
      <c r="J397" s="305"/>
      <c r="K397" s="305"/>
      <c r="L397" s="454"/>
      <c r="M397" s="305"/>
      <c r="N397" s="305"/>
      <c r="O397" s="305"/>
      <c r="P397" s="305"/>
      <c r="Q397" s="305"/>
      <c r="R397" s="305"/>
      <c r="S397" s="305"/>
      <c r="T397" s="305"/>
      <c r="U397" s="305"/>
      <c r="V397" s="305"/>
      <c r="W397" s="305"/>
      <c r="X397" s="305"/>
      <c r="Y397" s="305"/>
      <c r="Z397" s="305"/>
      <c r="AA397" s="305"/>
      <c r="AB397" s="305"/>
      <c r="AC397" s="305"/>
      <c r="AD397" s="305"/>
      <c r="AE397" s="305"/>
      <c r="AF397" s="305"/>
      <c r="AG397" s="305"/>
      <c r="AH397" s="305"/>
      <c r="AI397" s="305"/>
      <c r="AJ397" s="305"/>
      <c r="AK397" s="305"/>
      <c r="AL397" s="305"/>
      <c r="AM397" s="305"/>
      <c r="AN397" s="305"/>
      <c r="AO397" s="305"/>
      <c r="AP397" s="305"/>
      <c r="AQ397" s="305"/>
      <c r="AR397" s="305"/>
      <c r="AS397" s="305"/>
      <c r="AT397" s="305"/>
      <c r="AU397" s="305"/>
      <c r="AV397" s="305"/>
      <c r="AW397" s="305"/>
      <c r="AX397" s="305"/>
      <c r="AY397" s="305"/>
      <c r="AZ397" s="305"/>
      <c r="BA397" s="305"/>
      <c r="BB397" s="305"/>
      <c r="BC397" s="305"/>
      <c r="BD397" s="305"/>
      <c r="BE397" s="305"/>
      <c r="BF397" s="305"/>
      <c r="BG397" s="305"/>
      <c r="BH397" s="305"/>
      <c r="BI397" s="305"/>
      <c r="BJ397" s="305"/>
      <c r="BK397" s="305"/>
      <c r="BL397" s="305"/>
      <c r="BM397" s="305"/>
      <c r="BN397" s="305"/>
      <c r="BO397" s="305"/>
      <c r="BP397" s="305"/>
      <c r="BQ397" s="305"/>
      <c r="BR397" s="305"/>
      <c r="BS397" s="305"/>
      <c r="BT397" s="305"/>
      <c r="BU397" s="305"/>
      <c r="BV397" s="305"/>
      <c r="BW397" s="305"/>
      <c r="BX397" s="305"/>
      <c r="BY397" s="305"/>
      <c r="BZ397" s="305"/>
      <c r="CA397" s="305"/>
      <c r="CB397" s="305"/>
      <c r="CC397" s="305"/>
      <c r="CD397" s="305"/>
      <c r="CE397" s="305"/>
      <c r="CF397" s="305"/>
      <c r="CG397" s="305"/>
      <c r="CH397" s="305"/>
      <c r="CI397" s="305"/>
      <c r="CJ397" s="305"/>
      <c r="CK397" s="305"/>
      <c r="CL397" s="305"/>
      <c r="CM397" s="305"/>
      <c r="CN397" s="305"/>
      <c r="CO397" s="305"/>
      <c r="CP397" s="305"/>
      <c r="CQ397" s="305"/>
      <c r="CR397" s="305"/>
      <c r="CS397" s="305"/>
      <c r="CT397" s="305"/>
      <c r="CU397" s="305"/>
      <c r="CV397" s="305"/>
      <c r="CW397" s="305"/>
      <c r="CX397" s="305"/>
      <c r="CY397" s="305"/>
      <c r="CZ397" s="305"/>
      <c r="DA397" s="305"/>
    </row>
    <row r="398" spans="1:105" s="2" customFormat="1" ht="12.75">
      <c r="A398" s="305"/>
      <c r="B398" s="305"/>
      <c r="C398" s="305"/>
      <c r="D398" s="305"/>
      <c r="E398" s="305"/>
      <c r="F398" s="454"/>
      <c r="G398" s="454"/>
      <c r="H398" s="457"/>
      <c r="I398" s="458"/>
      <c r="J398" s="305"/>
      <c r="K398" s="305"/>
      <c r="L398" s="454"/>
      <c r="M398" s="305"/>
      <c r="N398" s="305"/>
      <c r="O398" s="305"/>
      <c r="P398" s="305"/>
      <c r="Q398" s="305"/>
      <c r="R398" s="305"/>
      <c r="S398" s="305"/>
      <c r="T398" s="305"/>
      <c r="U398" s="305"/>
      <c r="V398" s="305"/>
      <c r="W398" s="305"/>
      <c r="X398" s="305"/>
      <c r="Y398" s="305"/>
      <c r="Z398" s="305"/>
      <c r="AA398" s="305"/>
      <c r="AB398" s="305"/>
      <c r="AC398" s="305"/>
      <c r="AD398" s="305"/>
      <c r="AE398" s="305"/>
      <c r="AF398" s="305"/>
      <c r="AG398" s="305"/>
      <c r="AH398" s="305"/>
      <c r="AI398" s="305"/>
      <c r="AJ398" s="305"/>
      <c r="AK398" s="305"/>
      <c r="AL398" s="305"/>
      <c r="AM398" s="305"/>
      <c r="AN398" s="305"/>
      <c r="AO398" s="305"/>
      <c r="AP398" s="305"/>
      <c r="AQ398" s="305"/>
      <c r="AR398" s="305"/>
      <c r="AS398" s="305"/>
      <c r="AT398" s="305"/>
      <c r="AU398" s="305"/>
      <c r="AV398" s="305"/>
      <c r="AW398" s="305"/>
      <c r="AX398" s="305"/>
      <c r="AY398" s="305"/>
      <c r="AZ398" s="305"/>
      <c r="BA398" s="305"/>
      <c r="BB398" s="305"/>
      <c r="BC398" s="305"/>
      <c r="BD398" s="305"/>
      <c r="BE398" s="305"/>
      <c r="BF398" s="305"/>
      <c r="BG398" s="305"/>
      <c r="BH398" s="305"/>
      <c r="BI398" s="305"/>
      <c r="BJ398" s="305"/>
      <c r="BK398" s="305"/>
      <c r="BL398" s="305"/>
      <c r="BM398" s="305"/>
      <c r="BN398" s="305"/>
      <c r="BO398" s="305"/>
      <c r="BP398" s="305"/>
      <c r="BQ398" s="305"/>
      <c r="BR398" s="305"/>
      <c r="BS398" s="305"/>
      <c r="BT398" s="305"/>
      <c r="BU398" s="305"/>
      <c r="BV398" s="305"/>
      <c r="BW398" s="305"/>
      <c r="BX398" s="305"/>
      <c r="BY398" s="305"/>
      <c r="BZ398" s="305"/>
      <c r="CA398" s="305"/>
      <c r="CB398" s="305"/>
      <c r="CC398" s="305"/>
      <c r="CD398" s="305"/>
      <c r="CE398" s="305"/>
      <c r="CF398" s="305"/>
      <c r="CG398" s="305"/>
      <c r="CH398" s="305"/>
      <c r="CI398" s="305"/>
      <c r="CJ398" s="305"/>
      <c r="CK398" s="305"/>
      <c r="CL398" s="305"/>
      <c r="CM398" s="305"/>
      <c r="CN398" s="305"/>
      <c r="CO398" s="305"/>
      <c r="CP398" s="305"/>
      <c r="CQ398" s="305"/>
      <c r="CR398" s="305"/>
      <c r="CS398" s="305"/>
      <c r="CT398" s="305"/>
      <c r="CU398" s="305"/>
      <c r="CV398" s="305"/>
      <c r="CW398" s="305"/>
      <c r="CX398" s="305"/>
      <c r="CY398" s="305"/>
      <c r="CZ398" s="305"/>
      <c r="DA398" s="305"/>
    </row>
    <row r="399" spans="1:105" s="2" customFormat="1" ht="12.75">
      <c r="A399" s="305"/>
      <c r="B399" s="305"/>
      <c r="C399" s="305"/>
      <c r="D399" s="305"/>
      <c r="E399" s="305"/>
      <c r="F399" s="454"/>
      <c r="G399" s="454"/>
      <c r="H399" s="457"/>
      <c r="I399" s="458"/>
      <c r="J399" s="305"/>
      <c r="K399" s="305"/>
      <c r="L399" s="454"/>
      <c r="M399" s="305"/>
      <c r="N399" s="305"/>
      <c r="O399" s="305"/>
      <c r="P399" s="305"/>
      <c r="Q399" s="305"/>
      <c r="R399" s="305"/>
      <c r="S399" s="305"/>
      <c r="T399" s="305"/>
      <c r="U399" s="305"/>
      <c r="V399" s="305"/>
      <c r="W399" s="305"/>
      <c r="X399" s="305"/>
      <c r="Y399" s="305"/>
      <c r="Z399" s="305"/>
      <c r="AA399" s="305"/>
      <c r="AB399" s="305"/>
      <c r="AC399" s="305"/>
      <c r="AD399" s="305"/>
      <c r="AE399" s="305"/>
      <c r="AF399" s="305"/>
      <c r="AG399" s="305"/>
      <c r="AH399" s="305"/>
      <c r="AI399" s="305"/>
      <c r="AJ399" s="305"/>
      <c r="AK399" s="305"/>
      <c r="AL399" s="305"/>
      <c r="AM399" s="305"/>
      <c r="AN399" s="305"/>
      <c r="AO399" s="305"/>
      <c r="AP399" s="305"/>
      <c r="AQ399" s="305"/>
      <c r="AR399" s="305"/>
      <c r="AS399" s="305"/>
      <c r="AT399" s="305"/>
      <c r="AU399" s="305"/>
      <c r="AV399" s="305"/>
      <c r="AW399" s="305"/>
      <c r="AX399" s="305"/>
      <c r="AY399" s="305"/>
      <c r="AZ399" s="305"/>
      <c r="BA399" s="305"/>
      <c r="BB399" s="305"/>
      <c r="BC399" s="305"/>
      <c r="BD399" s="305"/>
      <c r="BE399" s="305"/>
      <c r="BF399" s="305"/>
      <c r="BG399" s="305"/>
      <c r="BH399" s="305"/>
      <c r="BI399" s="305"/>
      <c r="BJ399" s="305"/>
      <c r="BK399" s="305"/>
      <c r="BL399" s="305"/>
      <c r="BM399" s="305"/>
      <c r="BN399" s="305"/>
      <c r="BO399" s="305"/>
      <c r="BP399" s="305"/>
      <c r="BQ399" s="305"/>
      <c r="BR399" s="305"/>
      <c r="BS399" s="305"/>
      <c r="BT399" s="305"/>
      <c r="BU399" s="305"/>
      <c r="BV399" s="305"/>
      <c r="BW399" s="305"/>
      <c r="BX399" s="305"/>
      <c r="BY399" s="305"/>
      <c r="BZ399" s="305"/>
      <c r="CA399" s="305"/>
      <c r="CB399" s="305"/>
      <c r="CC399" s="305"/>
      <c r="CD399" s="305"/>
      <c r="CE399" s="305"/>
      <c r="CF399" s="305"/>
      <c r="CG399" s="305"/>
      <c r="CH399" s="305"/>
      <c r="CI399" s="305"/>
      <c r="CJ399" s="305"/>
      <c r="CK399" s="305"/>
      <c r="CL399" s="305"/>
      <c r="CM399" s="305"/>
      <c r="CN399" s="305"/>
      <c r="CO399" s="305"/>
      <c r="CP399" s="305"/>
      <c r="CQ399" s="305"/>
      <c r="CR399" s="305"/>
      <c r="CS399" s="305"/>
      <c r="CT399" s="305"/>
      <c r="CU399" s="305"/>
      <c r="CV399" s="305"/>
      <c r="CW399" s="305"/>
      <c r="CX399" s="305"/>
      <c r="CY399" s="305"/>
      <c r="CZ399" s="305"/>
      <c r="DA399" s="305"/>
    </row>
    <row r="400" spans="1:105" s="2" customFormat="1" ht="12.75">
      <c r="A400" s="305"/>
      <c r="B400" s="305"/>
      <c r="C400" s="305"/>
      <c r="D400" s="305"/>
      <c r="E400" s="305"/>
      <c r="F400" s="454"/>
      <c r="G400" s="454"/>
      <c r="H400" s="457"/>
      <c r="I400" s="458"/>
      <c r="J400" s="305"/>
      <c r="K400" s="305"/>
      <c r="L400" s="454"/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/>
      <c r="AA400" s="305"/>
      <c r="AB400" s="305"/>
      <c r="AC400" s="305"/>
      <c r="AD400" s="305"/>
      <c r="AE400" s="305"/>
      <c r="AF400" s="305"/>
      <c r="AG400" s="305"/>
      <c r="AH400" s="305"/>
      <c r="AI400" s="305"/>
      <c r="AJ400" s="305"/>
      <c r="AK400" s="305"/>
      <c r="AL400" s="305"/>
      <c r="AM400" s="305"/>
      <c r="AN400" s="305"/>
      <c r="AO400" s="305"/>
      <c r="AP400" s="305"/>
      <c r="AQ400" s="305"/>
      <c r="AR400" s="305"/>
      <c r="AS400" s="305"/>
      <c r="AT400" s="305"/>
      <c r="AU400" s="305"/>
      <c r="AV400" s="305"/>
      <c r="AW400" s="305"/>
      <c r="AX400" s="305"/>
      <c r="AY400" s="305"/>
      <c r="AZ400" s="305"/>
      <c r="BA400" s="305"/>
      <c r="BB400" s="305"/>
      <c r="BC400" s="305"/>
      <c r="BD400" s="305"/>
      <c r="BE400" s="305"/>
      <c r="BF400" s="305"/>
      <c r="BG400" s="305"/>
      <c r="BH400" s="305"/>
      <c r="BI400" s="305"/>
      <c r="BJ400" s="305"/>
      <c r="BK400" s="305"/>
      <c r="BL400" s="305"/>
      <c r="BM400" s="305"/>
      <c r="BN400" s="305"/>
      <c r="BO400" s="305"/>
      <c r="BP400" s="305"/>
      <c r="BQ400" s="305"/>
      <c r="BR400" s="305"/>
      <c r="BS400" s="305"/>
      <c r="BT400" s="305"/>
      <c r="BU400" s="305"/>
      <c r="BV400" s="305"/>
      <c r="BW400" s="305"/>
      <c r="BX400" s="305"/>
      <c r="BY400" s="305"/>
      <c r="BZ400" s="305"/>
      <c r="CA400" s="305"/>
      <c r="CB400" s="305"/>
      <c r="CC400" s="305"/>
      <c r="CD400" s="305"/>
      <c r="CE400" s="305"/>
      <c r="CF400" s="305"/>
      <c r="CG400" s="305"/>
      <c r="CH400" s="305"/>
      <c r="CI400" s="305"/>
      <c r="CJ400" s="305"/>
      <c r="CK400" s="305"/>
      <c r="CL400" s="305"/>
      <c r="CM400" s="305"/>
      <c r="CN400" s="305"/>
      <c r="CO400" s="305"/>
      <c r="CP400" s="305"/>
      <c r="CQ400" s="305"/>
      <c r="CR400" s="305"/>
      <c r="CS400" s="305"/>
      <c r="CT400" s="305"/>
      <c r="CU400" s="305"/>
      <c r="CV400" s="305"/>
      <c r="CW400" s="305"/>
      <c r="CX400" s="305"/>
      <c r="CY400" s="305"/>
      <c r="CZ400" s="305"/>
      <c r="DA400" s="305"/>
    </row>
    <row r="401" spans="1:105" s="2" customFormat="1" ht="12.75">
      <c r="A401" s="305"/>
      <c r="B401" s="305"/>
      <c r="C401" s="305"/>
      <c r="D401" s="305"/>
      <c r="E401" s="305"/>
      <c r="F401" s="454"/>
      <c r="G401" s="454"/>
      <c r="H401" s="457"/>
      <c r="I401" s="458"/>
      <c r="J401" s="305"/>
      <c r="K401" s="305"/>
      <c r="L401" s="454"/>
      <c r="M401" s="305"/>
      <c r="N401" s="305"/>
      <c r="O401" s="305"/>
      <c r="P401" s="305"/>
      <c r="Q401" s="305"/>
      <c r="R401" s="305"/>
      <c r="S401" s="305"/>
      <c r="T401" s="305"/>
      <c r="U401" s="305"/>
      <c r="V401" s="305"/>
      <c r="W401" s="305"/>
      <c r="X401" s="305"/>
      <c r="Y401" s="305"/>
      <c r="Z401" s="305"/>
      <c r="AA401" s="305"/>
      <c r="AB401" s="305"/>
      <c r="AC401" s="305"/>
      <c r="AD401" s="305"/>
      <c r="AE401" s="305"/>
      <c r="AF401" s="305"/>
      <c r="AG401" s="305"/>
      <c r="AH401" s="305"/>
      <c r="AI401" s="305"/>
      <c r="AJ401" s="305"/>
      <c r="AK401" s="305"/>
      <c r="AL401" s="305"/>
      <c r="AM401" s="305"/>
      <c r="AN401" s="305"/>
      <c r="AO401" s="305"/>
      <c r="AP401" s="305"/>
      <c r="AQ401" s="305"/>
      <c r="AR401" s="305"/>
      <c r="AS401" s="305"/>
      <c r="AT401" s="305"/>
      <c r="AU401" s="305"/>
      <c r="AV401" s="305"/>
      <c r="AW401" s="305"/>
      <c r="AX401" s="305"/>
      <c r="AY401" s="305"/>
      <c r="AZ401" s="305"/>
      <c r="BA401" s="305"/>
      <c r="BB401" s="305"/>
      <c r="BC401" s="305"/>
      <c r="BD401" s="305"/>
      <c r="BE401" s="305"/>
      <c r="BF401" s="305"/>
      <c r="BG401" s="305"/>
      <c r="BH401" s="305"/>
      <c r="BI401" s="305"/>
      <c r="BJ401" s="305"/>
      <c r="BK401" s="305"/>
      <c r="BL401" s="305"/>
      <c r="BM401" s="305"/>
      <c r="BN401" s="305"/>
      <c r="BO401" s="305"/>
      <c r="BP401" s="305"/>
      <c r="BQ401" s="305"/>
      <c r="BR401" s="305"/>
      <c r="BS401" s="305"/>
      <c r="BT401" s="305"/>
      <c r="BU401" s="305"/>
      <c r="BV401" s="305"/>
      <c r="BW401" s="305"/>
      <c r="BX401" s="305"/>
      <c r="BY401" s="305"/>
      <c r="BZ401" s="305"/>
      <c r="CA401" s="305"/>
      <c r="CB401" s="305"/>
      <c r="CC401" s="305"/>
      <c r="CD401" s="305"/>
      <c r="CE401" s="305"/>
      <c r="CF401" s="305"/>
      <c r="CG401" s="305"/>
      <c r="CH401" s="305"/>
      <c r="CI401" s="305"/>
      <c r="CJ401" s="305"/>
      <c r="CK401" s="305"/>
      <c r="CL401" s="305"/>
      <c r="CM401" s="305"/>
      <c r="CN401" s="305"/>
      <c r="CO401" s="305"/>
      <c r="CP401" s="305"/>
      <c r="CQ401" s="305"/>
      <c r="CR401" s="305"/>
      <c r="CS401" s="305"/>
      <c r="CT401" s="305"/>
      <c r="CU401" s="305"/>
      <c r="CV401" s="305"/>
      <c r="CW401" s="305"/>
      <c r="CX401" s="305"/>
      <c r="CY401" s="305"/>
      <c r="CZ401" s="305"/>
      <c r="DA401" s="305"/>
    </row>
    <row r="402" spans="1:105" s="2" customFormat="1" ht="12.75">
      <c r="A402" s="305"/>
      <c r="B402" s="305"/>
      <c r="C402" s="305"/>
      <c r="D402" s="305"/>
      <c r="E402" s="305"/>
      <c r="F402" s="454"/>
      <c r="G402" s="454"/>
      <c r="H402" s="457"/>
      <c r="I402" s="458"/>
      <c r="J402" s="305"/>
      <c r="K402" s="305"/>
      <c r="L402" s="454"/>
      <c r="M402" s="305"/>
      <c r="N402" s="305"/>
      <c r="O402" s="305"/>
      <c r="P402" s="305"/>
      <c r="Q402" s="305"/>
      <c r="R402" s="305"/>
      <c r="S402" s="305"/>
      <c r="T402" s="305"/>
      <c r="U402" s="305"/>
      <c r="V402" s="305"/>
      <c r="W402" s="305"/>
      <c r="X402" s="305"/>
      <c r="Y402" s="305"/>
      <c r="Z402" s="305"/>
      <c r="AA402" s="305"/>
      <c r="AB402" s="305"/>
      <c r="AC402" s="305"/>
      <c r="AD402" s="305"/>
      <c r="AE402" s="305"/>
      <c r="AF402" s="305"/>
      <c r="AG402" s="305"/>
      <c r="AH402" s="305"/>
      <c r="AI402" s="305"/>
      <c r="AJ402" s="305"/>
      <c r="AK402" s="305"/>
      <c r="AL402" s="305"/>
      <c r="AM402" s="305"/>
      <c r="AN402" s="305"/>
      <c r="AO402" s="305"/>
      <c r="AP402" s="305"/>
      <c r="AQ402" s="305"/>
      <c r="AR402" s="305"/>
      <c r="AS402" s="305"/>
      <c r="AT402" s="305"/>
      <c r="AU402" s="305"/>
      <c r="AV402" s="305"/>
      <c r="AW402" s="305"/>
      <c r="AX402" s="305"/>
      <c r="AY402" s="305"/>
      <c r="AZ402" s="305"/>
      <c r="BA402" s="305"/>
      <c r="BB402" s="305"/>
      <c r="BC402" s="305"/>
      <c r="BD402" s="305"/>
      <c r="BE402" s="305"/>
      <c r="BF402" s="305"/>
      <c r="BG402" s="305"/>
      <c r="BH402" s="305"/>
      <c r="BI402" s="305"/>
      <c r="BJ402" s="305"/>
      <c r="BK402" s="305"/>
      <c r="BL402" s="305"/>
      <c r="BM402" s="305"/>
      <c r="BN402" s="305"/>
      <c r="BO402" s="305"/>
      <c r="BP402" s="305"/>
      <c r="BQ402" s="305"/>
      <c r="BR402" s="305"/>
      <c r="BS402" s="305"/>
      <c r="BT402" s="305"/>
      <c r="BU402" s="305"/>
      <c r="BV402" s="305"/>
      <c r="BW402" s="305"/>
      <c r="BX402" s="305"/>
      <c r="BY402" s="305"/>
      <c r="BZ402" s="305"/>
      <c r="CA402" s="305"/>
      <c r="CB402" s="305"/>
      <c r="CC402" s="305"/>
      <c r="CD402" s="305"/>
      <c r="CE402" s="305"/>
      <c r="CF402" s="305"/>
      <c r="CG402" s="305"/>
      <c r="CH402" s="305"/>
      <c r="CI402" s="305"/>
      <c r="CJ402" s="305"/>
      <c r="CK402" s="305"/>
      <c r="CL402" s="305"/>
      <c r="CM402" s="305"/>
      <c r="CN402" s="305"/>
      <c r="CO402" s="305"/>
      <c r="CP402" s="305"/>
      <c r="CQ402" s="305"/>
      <c r="CR402" s="305"/>
      <c r="CS402" s="305"/>
      <c r="CT402" s="305"/>
      <c r="CU402" s="305"/>
      <c r="CV402" s="305"/>
      <c r="CW402" s="305"/>
      <c r="CX402" s="305"/>
      <c r="CY402" s="305"/>
      <c r="CZ402" s="305"/>
      <c r="DA402" s="305"/>
    </row>
    <row r="403" spans="1:105" s="2" customFormat="1" ht="12.75">
      <c r="A403" s="305"/>
      <c r="B403" s="305"/>
      <c r="C403" s="305"/>
      <c r="D403" s="305"/>
      <c r="E403" s="305"/>
      <c r="F403" s="454"/>
      <c r="G403" s="454"/>
      <c r="H403" s="457"/>
      <c r="I403" s="458"/>
      <c r="J403" s="305"/>
      <c r="K403" s="305"/>
      <c r="L403" s="454"/>
      <c r="M403" s="305"/>
      <c r="N403" s="305"/>
      <c r="O403" s="305"/>
      <c r="P403" s="305"/>
      <c r="Q403" s="305"/>
      <c r="R403" s="305"/>
      <c r="S403" s="305"/>
      <c r="T403" s="305"/>
      <c r="U403" s="305"/>
      <c r="V403" s="305"/>
      <c r="W403" s="305"/>
      <c r="X403" s="305"/>
      <c r="Y403" s="305"/>
      <c r="Z403" s="305"/>
      <c r="AA403" s="305"/>
      <c r="AB403" s="305"/>
      <c r="AC403" s="305"/>
      <c r="AD403" s="305"/>
      <c r="AE403" s="305"/>
      <c r="AF403" s="305"/>
      <c r="AG403" s="305"/>
      <c r="AH403" s="305"/>
      <c r="AI403" s="305"/>
      <c r="AJ403" s="305"/>
      <c r="AK403" s="305"/>
      <c r="AL403" s="305"/>
      <c r="AM403" s="305"/>
      <c r="AN403" s="305"/>
      <c r="AO403" s="305"/>
      <c r="AP403" s="305"/>
      <c r="AQ403" s="305"/>
      <c r="AR403" s="305"/>
      <c r="AS403" s="305"/>
      <c r="AT403" s="305"/>
      <c r="AU403" s="305"/>
      <c r="AV403" s="305"/>
      <c r="AW403" s="305"/>
      <c r="AX403" s="305"/>
      <c r="AY403" s="305"/>
      <c r="AZ403" s="305"/>
      <c r="BA403" s="305"/>
      <c r="BB403" s="305"/>
      <c r="BC403" s="305"/>
      <c r="BD403" s="305"/>
      <c r="BE403" s="305"/>
      <c r="BF403" s="305"/>
      <c r="BG403" s="305"/>
      <c r="BH403" s="305"/>
      <c r="BI403" s="305"/>
      <c r="BJ403" s="305"/>
      <c r="BK403" s="305"/>
      <c r="BL403" s="305"/>
      <c r="BM403" s="305"/>
      <c r="BN403" s="305"/>
      <c r="BO403" s="305"/>
      <c r="BP403" s="305"/>
      <c r="BQ403" s="305"/>
      <c r="BR403" s="305"/>
      <c r="BS403" s="305"/>
      <c r="BT403" s="305"/>
      <c r="BU403" s="305"/>
      <c r="BV403" s="305"/>
      <c r="BW403" s="305"/>
      <c r="BX403" s="305"/>
      <c r="BY403" s="305"/>
      <c r="BZ403" s="305"/>
      <c r="CA403" s="305"/>
      <c r="CB403" s="305"/>
      <c r="CC403" s="305"/>
      <c r="CD403" s="305"/>
      <c r="CE403" s="305"/>
      <c r="CF403" s="305"/>
      <c r="CG403" s="305"/>
      <c r="CH403" s="305"/>
      <c r="CI403" s="305"/>
      <c r="CJ403" s="305"/>
      <c r="CK403" s="305"/>
      <c r="CL403" s="305"/>
      <c r="CM403" s="305"/>
      <c r="CN403" s="305"/>
      <c r="CO403" s="305"/>
      <c r="CP403" s="305"/>
      <c r="CQ403" s="305"/>
      <c r="CR403" s="305"/>
      <c r="CS403" s="305"/>
      <c r="CT403" s="305"/>
      <c r="CU403" s="305"/>
      <c r="CV403" s="305"/>
      <c r="CW403" s="305"/>
      <c r="CX403" s="305"/>
      <c r="CY403" s="305"/>
      <c r="CZ403" s="305"/>
      <c r="DA403" s="305"/>
    </row>
    <row r="404" spans="1:105" s="2" customFormat="1" ht="12.75">
      <c r="A404" s="305"/>
      <c r="B404" s="305"/>
      <c r="C404" s="305"/>
      <c r="D404" s="305"/>
      <c r="E404" s="305"/>
      <c r="F404" s="454"/>
      <c r="G404" s="454"/>
      <c r="H404" s="457"/>
      <c r="I404" s="458"/>
      <c r="J404" s="305"/>
      <c r="K404" s="305"/>
      <c r="L404" s="454"/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305"/>
      <c r="Z404" s="305"/>
      <c r="AA404" s="305"/>
      <c r="AB404" s="305"/>
      <c r="AC404" s="305"/>
      <c r="AD404" s="305"/>
      <c r="AE404" s="305"/>
      <c r="AF404" s="305"/>
      <c r="AG404" s="305"/>
      <c r="AH404" s="305"/>
      <c r="AI404" s="305"/>
      <c r="AJ404" s="305"/>
      <c r="AK404" s="305"/>
      <c r="AL404" s="305"/>
      <c r="AM404" s="305"/>
      <c r="AN404" s="305"/>
      <c r="AO404" s="305"/>
      <c r="AP404" s="305"/>
      <c r="AQ404" s="305"/>
      <c r="AR404" s="305"/>
      <c r="AS404" s="305"/>
      <c r="AT404" s="305"/>
      <c r="AU404" s="305"/>
      <c r="AV404" s="305"/>
      <c r="AW404" s="305"/>
      <c r="AX404" s="305"/>
      <c r="AY404" s="305"/>
      <c r="AZ404" s="305"/>
      <c r="BA404" s="305"/>
      <c r="BB404" s="305"/>
      <c r="BC404" s="305"/>
      <c r="BD404" s="305"/>
      <c r="BE404" s="305"/>
      <c r="BF404" s="305"/>
      <c r="BG404" s="305"/>
      <c r="BH404" s="305"/>
      <c r="BI404" s="305"/>
      <c r="BJ404" s="305"/>
      <c r="BK404" s="305"/>
      <c r="BL404" s="305"/>
      <c r="BM404" s="305"/>
      <c r="BN404" s="305"/>
      <c r="BO404" s="305"/>
      <c r="BP404" s="305"/>
      <c r="BQ404" s="305"/>
      <c r="BR404" s="305"/>
      <c r="BS404" s="305"/>
      <c r="BT404" s="305"/>
      <c r="BU404" s="305"/>
      <c r="BV404" s="305"/>
      <c r="BW404" s="305"/>
      <c r="BX404" s="305"/>
      <c r="BY404" s="305"/>
      <c r="BZ404" s="305"/>
      <c r="CA404" s="305"/>
      <c r="CB404" s="305"/>
      <c r="CC404" s="305"/>
      <c r="CD404" s="305"/>
      <c r="CE404" s="305"/>
      <c r="CF404" s="305"/>
      <c r="CG404" s="305"/>
      <c r="CH404" s="305"/>
      <c r="CI404" s="305"/>
      <c r="CJ404" s="305"/>
      <c r="CK404" s="305"/>
      <c r="CL404" s="305"/>
      <c r="CM404" s="305"/>
      <c r="CN404" s="305"/>
      <c r="CO404" s="305"/>
      <c r="CP404" s="305"/>
      <c r="CQ404" s="305"/>
      <c r="CR404" s="305"/>
      <c r="CS404" s="305"/>
      <c r="CT404" s="305"/>
      <c r="CU404" s="305"/>
      <c r="CV404" s="305"/>
      <c r="CW404" s="305"/>
      <c r="CX404" s="305"/>
      <c r="CY404" s="305"/>
      <c r="CZ404" s="305"/>
      <c r="DA404" s="305"/>
    </row>
    <row r="405" spans="1:105" s="2" customFormat="1" ht="12.75">
      <c r="A405" s="305"/>
      <c r="B405" s="305"/>
      <c r="C405" s="305"/>
      <c r="D405" s="305"/>
      <c r="E405" s="305"/>
      <c r="F405" s="454"/>
      <c r="G405" s="454"/>
      <c r="H405" s="457"/>
      <c r="I405" s="458"/>
      <c r="J405" s="305"/>
      <c r="K405" s="305"/>
      <c r="L405" s="454"/>
      <c r="M405" s="305"/>
      <c r="N405" s="305"/>
      <c r="O405" s="305"/>
      <c r="P405" s="305"/>
      <c r="Q405" s="305"/>
      <c r="R405" s="305"/>
      <c r="S405" s="305"/>
      <c r="T405" s="305"/>
      <c r="U405" s="305"/>
      <c r="V405" s="305"/>
      <c r="W405" s="305"/>
      <c r="X405" s="305"/>
      <c r="Y405" s="305"/>
      <c r="Z405" s="305"/>
      <c r="AA405" s="305"/>
      <c r="AB405" s="305"/>
      <c r="AC405" s="305"/>
      <c r="AD405" s="305"/>
      <c r="AE405" s="305"/>
      <c r="AF405" s="305"/>
      <c r="AG405" s="305"/>
      <c r="AH405" s="305"/>
      <c r="AI405" s="305"/>
      <c r="AJ405" s="305"/>
      <c r="AK405" s="305"/>
      <c r="AL405" s="305"/>
      <c r="AM405" s="305"/>
      <c r="AN405" s="305"/>
      <c r="AO405" s="305"/>
      <c r="AP405" s="305"/>
      <c r="AQ405" s="305"/>
      <c r="AR405" s="305"/>
      <c r="AS405" s="305"/>
      <c r="AT405" s="305"/>
      <c r="AU405" s="305"/>
      <c r="AV405" s="305"/>
      <c r="AW405" s="305"/>
      <c r="AX405" s="305"/>
      <c r="AY405" s="305"/>
      <c r="AZ405" s="305"/>
      <c r="BA405" s="305"/>
      <c r="BB405" s="305"/>
      <c r="BC405" s="305"/>
      <c r="BD405" s="305"/>
      <c r="BE405" s="305"/>
      <c r="BF405" s="305"/>
      <c r="BG405" s="305"/>
      <c r="BH405" s="305"/>
      <c r="BI405" s="305"/>
      <c r="BJ405" s="305"/>
      <c r="BK405" s="305"/>
      <c r="BL405" s="305"/>
      <c r="BM405" s="305"/>
      <c r="BN405" s="305"/>
      <c r="BO405" s="305"/>
      <c r="BP405" s="305"/>
      <c r="BQ405" s="305"/>
      <c r="BR405" s="305"/>
      <c r="BS405" s="305"/>
      <c r="BT405" s="305"/>
      <c r="BU405" s="305"/>
      <c r="BV405" s="305"/>
      <c r="BW405" s="305"/>
      <c r="BX405" s="305"/>
      <c r="BY405" s="305"/>
      <c r="BZ405" s="305"/>
      <c r="CA405" s="305"/>
      <c r="CB405" s="305"/>
      <c r="CC405" s="305"/>
      <c r="CD405" s="305"/>
      <c r="CE405" s="305"/>
      <c r="CF405" s="305"/>
      <c r="CG405" s="305"/>
      <c r="CH405" s="305"/>
      <c r="CI405" s="305"/>
      <c r="CJ405" s="305"/>
      <c r="CK405" s="305"/>
      <c r="CL405" s="305"/>
      <c r="CM405" s="305"/>
      <c r="CN405" s="305"/>
      <c r="CO405" s="305"/>
      <c r="CP405" s="305"/>
      <c r="CQ405" s="305"/>
      <c r="CR405" s="305"/>
      <c r="CS405" s="305"/>
      <c r="CT405" s="305"/>
      <c r="CU405" s="305"/>
      <c r="CV405" s="305"/>
      <c r="CW405" s="305"/>
      <c r="CX405" s="305"/>
      <c r="CY405" s="305"/>
      <c r="CZ405" s="305"/>
      <c r="DA405" s="305"/>
    </row>
    <row r="406" spans="1:105" s="2" customFormat="1" ht="12.75">
      <c r="A406" s="305"/>
      <c r="B406" s="305"/>
      <c r="C406" s="305"/>
      <c r="D406" s="305"/>
      <c r="E406" s="305"/>
      <c r="F406" s="454"/>
      <c r="G406" s="454"/>
      <c r="H406" s="457"/>
      <c r="I406" s="458"/>
      <c r="J406" s="305"/>
      <c r="K406" s="305"/>
      <c r="L406" s="454"/>
      <c r="M406" s="305"/>
      <c r="N406" s="305"/>
      <c r="O406" s="305"/>
      <c r="P406" s="305"/>
      <c r="Q406" s="305"/>
      <c r="R406" s="305"/>
      <c r="S406" s="305"/>
      <c r="T406" s="305"/>
      <c r="U406" s="305"/>
      <c r="V406" s="305"/>
      <c r="W406" s="305"/>
      <c r="X406" s="305"/>
      <c r="Y406" s="305"/>
      <c r="Z406" s="305"/>
      <c r="AA406" s="305"/>
      <c r="AB406" s="305"/>
      <c r="AC406" s="305"/>
      <c r="AD406" s="305"/>
      <c r="AE406" s="305"/>
      <c r="AF406" s="305"/>
      <c r="AG406" s="305"/>
      <c r="AH406" s="305"/>
      <c r="AI406" s="305"/>
      <c r="AJ406" s="305"/>
      <c r="AK406" s="305"/>
      <c r="AL406" s="305"/>
      <c r="AM406" s="305"/>
      <c r="AN406" s="305"/>
      <c r="AO406" s="305"/>
      <c r="AP406" s="305"/>
      <c r="AQ406" s="305"/>
      <c r="AR406" s="305"/>
      <c r="AS406" s="305"/>
      <c r="AT406" s="305"/>
      <c r="AU406" s="305"/>
      <c r="AV406" s="305"/>
      <c r="AW406" s="305"/>
      <c r="AX406" s="305"/>
      <c r="AY406" s="305"/>
      <c r="AZ406" s="305"/>
      <c r="BA406" s="305"/>
      <c r="BB406" s="305"/>
      <c r="BC406" s="305"/>
      <c r="BD406" s="305"/>
      <c r="BE406" s="305"/>
      <c r="BF406" s="305"/>
      <c r="BG406" s="305"/>
      <c r="BH406" s="305"/>
      <c r="BI406" s="305"/>
      <c r="BJ406" s="305"/>
      <c r="BK406" s="305"/>
      <c r="BL406" s="305"/>
      <c r="BM406" s="305"/>
      <c r="BN406" s="305"/>
      <c r="BO406" s="305"/>
      <c r="BP406" s="305"/>
      <c r="BQ406" s="305"/>
      <c r="BR406" s="305"/>
      <c r="BS406" s="305"/>
      <c r="BT406" s="305"/>
      <c r="BU406" s="305"/>
      <c r="BV406" s="305"/>
      <c r="BW406" s="305"/>
      <c r="BX406" s="305"/>
      <c r="BY406" s="305"/>
      <c r="BZ406" s="305"/>
      <c r="CA406" s="305"/>
      <c r="CB406" s="305"/>
      <c r="CC406" s="305"/>
      <c r="CD406" s="305"/>
      <c r="CE406" s="305"/>
      <c r="CF406" s="305"/>
      <c r="CG406" s="305"/>
      <c r="CH406" s="305"/>
      <c r="CI406" s="305"/>
      <c r="CJ406" s="305"/>
      <c r="CK406" s="305"/>
      <c r="CL406" s="305"/>
      <c r="CM406" s="305"/>
      <c r="CN406" s="305"/>
      <c r="CO406" s="305"/>
      <c r="CP406" s="305"/>
      <c r="CQ406" s="305"/>
      <c r="CR406" s="305"/>
      <c r="CS406" s="305"/>
      <c r="CT406" s="305"/>
      <c r="CU406" s="305"/>
      <c r="CV406" s="305"/>
      <c r="CW406" s="305"/>
      <c r="CX406" s="305"/>
      <c r="CY406" s="305"/>
      <c r="CZ406" s="305"/>
      <c r="DA406" s="305"/>
    </row>
    <row r="407" spans="1:105" s="2" customFormat="1" ht="12.75">
      <c r="A407" s="305"/>
      <c r="B407" s="305"/>
      <c r="C407" s="305"/>
      <c r="D407" s="305"/>
      <c r="E407" s="305"/>
      <c r="F407" s="454"/>
      <c r="G407" s="454"/>
      <c r="H407" s="457"/>
      <c r="I407" s="458"/>
      <c r="J407" s="305"/>
      <c r="K407" s="305"/>
      <c r="L407" s="454"/>
      <c r="M407" s="305"/>
      <c r="N407" s="305"/>
      <c r="O407" s="305"/>
      <c r="P407" s="305"/>
      <c r="Q407" s="305"/>
      <c r="R407" s="305"/>
      <c r="S407" s="305"/>
      <c r="T407" s="305"/>
      <c r="U407" s="305"/>
      <c r="V407" s="305"/>
      <c r="W407" s="305"/>
      <c r="X407" s="305"/>
      <c r="Y407" s="305"/>
      <c r="Z407" s="305"/>
      <c r="AA407" s="305"/>
      <c r="AB407" s="305"/>
      <c r="AC407" s="305"/>
      <c r="AD407" s="305"/>
      <c r="AE407" s="305"/>
      <c r="AF407" s="305"/>
      <c r="AG407" s="305"/>
      <c r="AH407" s="305"/>
      <c r="AI407" s="305"/>
      <c r="AJ407" s="305"/>
      <c r="AK407" s="305"/>
      <c r="AL407" s="305"/>
      <c r="AM407" s="305"/>
      <c r="AN407" s="305"/>
      <c r="AO407" s="305"/>
      <c r="AP407" s="305"/>
      <c r="AQ407" s="305"/>
      <c r="AR407" s="305"/>
      <c r="AS407" s="305"/>
      <c r="AT407" s="305"/>
      <c r="AU407" s="305"/>
      <c r="AV407" s="305"/>
      <c r="AW407" s="305"/>
      <c r="AX407" s="305"/>
      <c r="AY407" s="305"/>
      <c r="AZ407" s="305"/>
      <c r="BA407" s="305"/>
      <c r="BB407" s="305"/>
      <c r="BC407" s="305"/>
      <c r="BD407" s="305"/>
      <c r="BE407" s="305"/>
      <c r="BF407" s="305"/>
      <c r="BG407" s="305"/>
      <c r="BH407" s="305"/>
      <c r="BI407" s="305"/>
      <c r="BJ407" s="305"/>
      <c r="BK407" s="305"/>
      <c r="BL407" s="305"/>
      <c r="BM407" s="305"/>
      <c r="BN407" s="305"/>
      <c r="BO407" s="305"/>
      <c r="BP407" s="305"/>
      <c r="BQ407" s="305"/>
      <c r="BR407" s="305"/>
      <c r="BS407" s="305"/>
      <c r="BT407" s="305"/>
      <c r="BU407" s="305"/>
      <c r="BV407" s="305"/>
      <c r="BW407" s="305"/>
      <c r="BX407" s="305"/>
      <c r="BY407" s="305"/>
      <c r="BZ407" s="305"/>
      <c r="CA407" s="305"/>
      <c r="CB407" s="305"/>
      <c r="CC407" s="305"/>
      <c r="CD407" s="305"/>
      <c r="CE407" s="305"/>
      <c r="CF407" s="305"/>
      <c r="CG407" s="305"/>
      <c r="CH407" s="305"/>
      <c r="CI407" s="305"/>
      <c r="CJ407" s="305"/>
      <c r="CK407" s="305"/>
      <c r="CL407" s="305"/>
      <c r="CM407" s="305"/>
      <c r="CN407" s="305"/>
      <c r="CO407" s="305"/>
      <c r="CP407" s="305"/>
      <c r="CQ407" s="305"/>
      <c r="CR407" s="305"/>
      <c r="CS407" s="305"/>
      <c r="CT407" s="305"/>
      <c r="CU407" s="305"/>
      <c r="CV407" s="305"/>
      <c r="CW407" s="305"/>
      <c r="CX407" s="305"/>
      <c r="CY407" s="305"/>
      <c r="CZ407" s="305"/>
      <c r="DA407" s="305"/>
    </row>
    <row r="408" spans="1:105" s="2" customFormat="1" ht="12.75">
      <c r="A408" s="305"/>
      <c r="B408" s="305"/>
      <c r="C408" s="305"/>
      <c r="D408" s="305"/>
      <c r="E408" s="305"/>
      <c r="F408" s="454"/>
      <c r="G408" s="454"/>
      <c r="H408" s="457"/>
      <c r="I408" s="458"/>
      <c r="J408" s="305"/>
      <c r="K408" s="305"/>
      <c r="L408" s="454"/>
      <c r="M408" s="305"/>
      <c r="N408" s="305"/>
      <c r="O408" s="305"/>
      <c r="P408" s="305"/>
      <c r="Q408" s="305"/>
      <c r="R408" s="305"/>
      <c r="S408" s="305"/>
      <c r="T408" s="305"/>
      <c r="U408" s="305"/>
      <c r="V408" s="305"/>
      <c r="W408" s="305"/>
      <c r="X408" s="305"/>
      <c r="Y408" s="305"/>
      <c r="Z408" s="305"/>
      <c r="AA408" s="305"/>
      <c r="AB408" s="305"/>
      <c r="AC408" s="305"/>
      <c r="AD408" s="305"/>
      <c r="AE408" s="305"/>
      <c r="AF408" s="305"/>
      <c r="AG408" s="305"/>
      <c r="AH408" s="305"/>
      <c r="AI408" s="305"/>
      <c r="AJ408" s="305"/>
      <c r="AK408" s="305"/>
      <c r="AL408" s="305"/>
      <c r="AM408" s="305"/>
      <c r="AN408" s="305"/>
      <c r="AO408" s="305"/>
      <c r="AP408" s="305"/>
      <c r="AQ408" s="305"/>
      <c r="AR408" s="305"/>
      <c r="AS408" s="305"/>
      <c r="AT408" s="305"/>
      <c r="AU408" s="305"/>
      <c r="AV408" s="305"/>
      <c r="AW408" s="305"/>
      <c r="AX408" s="305"/>
      <c r="AY408" s="305"/>
      <c r="AZ408" s="305"/>
      <c r="BA408" s="305"/>
      <c r="BB408" s="305"/>
      <c r="BC408" s="305"/>
      <c r="BD408" s="305"/>
      <c r="BE408" s="305"/>
      <c r="BF408" s="305"/>
      <c r="BG408" s="305"/>
      <c r="BH408" s="305"/>
      <c r="BI408" s="305"/>
      <c r="BJ408" s="305"/>
      <c r="BK408" s="305"/>
      <c r="BL408" s="305"/>
      <c r="BM408" s="305"/>
      <c r="BN408" s="305"/>
      <c r="BO408" s="305"/>
      <c r="BP408" s="305"/>
      <c r="BQ408" s="305"/>
      <c r="BR408" s="305"/>
      <c r="BS408" s="305"/>
      <c r="BT408" s="305"/>
      <c r="BU408" s="305"/>
      <c r="BV408" s="305"/>
      <c r="BW408" s="305"/>
      <c r="BX408" s="305"/>
      <c r="BY408" s="305"/>
      <c r="BZ408" s="305"/>
      <c r="CA408" s="305"/>
      <c r="CB408" s="305"/>
      <c r="CC408" s="305"/>
      <c r="CD408" s="305"/>
      <c r="CE408" s="305"/>
      <c r="CF408" s="305"/>
      <c r="CG408" s="305"/>
      <c r="CH408" s="305"/>
      <c r="CI408" s="305"/>
      <c r="CJ408" s="305"/>
      <c r="CK408" s="305"/>
      <c r="CL408" s="305"/>
      <c r="CM408" s="305"/>
      <c r="CN408" s="305"/>
      <c r="CO408" s="305"/>
      <c r="CP408" s="305"/>
      <c r="CQ408" s="305"/>
      <c r="CR408" s="305"/>
      <c r="CS408" s="305"/>
      <c r="CT408" s="305"/>
      <c r="CU408" s="305"/>
      <c r="CV408" s="305"/>
      <c r="CW408" s="305"/>
      <c r="CX408" s="305"/>
      <c r="CY408" s="305"/>
      <c r="CZ408" s="305"/>
      <c r="DA408" s="305"/>
    </row>
    <row r="409" spans="1:105" s="2" customFormat="1" ht="12.75">
      <c r="A409" s="305"/>
      <c r="B409" s="305"/>
      <c r="C409" s="305"/>
      <c r="D409" s="305"/>
      <c r="E409" s="305"/>
      <c r="F409" s="454"/>
      <c r="G409" s="454"/>
      <c r="H409" s="457"/>
      <c r="I409" s="458"/>
      <c r="J409" s="305"/>
      <c r="K409" s="305"/>
      <c r="L409" s="454"/>
      <c r="M409" s="305"/>
      <c r="N409" s="305"/>
      <c r="O409" s="305"/>
      <c r="P409" s="305"/>
      <c r="Q409" s="305"/>
      <c r="R409" s="305"/>
      <c r="S409" s="305"/>
      <c r="T409" s="305"/>
      <c r="U409" s="305"/>
      <c r="V409" s="305"/>
      <c r="W409" s="305"/>
      <c r="X409" s="305"/>
      <c r="Y409" s="305"/>
      <c r="Z409" s="305"/>
      <c r="AA409" s="305"/>
      <c r="AB409" s="305"/>
      <c r="AC409" s="305"/>
      <c r="AD409" s="305"/>
      <c r="AE409" s="305"/>
      <c r="AF409" s="305"/>
      <c r="AG409" s="305"/>
      <c r="AH409" s="305"/>
      <c r="AI409" s="305"/>
      <c r="AJ409" s="305"/>
      <c r="AK409" s="305"/>
      <c r="AL409" s="305"/>
      <c r="AM409" s="305"/>
      <c r="AN409" s="305"/>
      <c r="AO409" s="305"/>
      <c r="AP409" s="305"/>
      <c r="AQ409" s="305"/>
      <c r="AR409" s="305"/>
      <c r="AS409" s="305"/>
      <c r="AT409" s="305"/>
      <c r="AU409" s="305"/>
      <c r="AV409" s="305"/>
      <c r="AW409" s="305"/>
      <c r="AX409" s="305"/>
      <c r="AY409" s="305"/>
      <c r="AZ409" s="305"/>
      <c r="BA409" s="305"/>
      <c r="BB409" s="305"/>
      <c r="BC409" s="305"/>
      <c r="BD409" s="305"/>
      <c r="BE409" s="305"/>
      <c r="BF409" s="305"/>
      <c r="BG409" s="305"/>
      <c r="BH409" s="305"/>
      <c r="BI409" s="305"/>
      <c r="BJ409" s="305"/>
      <c r="BK409" s="305"/>
      <c r="BL409" s="305"/>
      <c r="BM409" s="305"/>
      <c r="BN409" s="305"/>
      <c r="BO409" s="305"/>
      <c r="BP409" s="305"/>
      <c r="BQ409" s="305"/>
      <c r="BR409" s="305"/>
      <c r="BS409" s="305"/>
      <c r="BT409" s="305"/>
      <c r="BU409" s="305"/>
      <c r="BV409" s="305"/>
      <c r="BW409" s="305"/>
      <c r="BX409" s="305"/>
      <c r="BY409" s="305"/>
      <c r="BZ409" s="305"/>
      <c r="CA409" s="305"/>
      <c r="CB409" s="305"/>
      <c r="CC409" s="305"/>
      <c r="CD409" s="305"/>
      <c r="CE409" s="305"/>
      <c r="CF409" s="305"/>
      <c r="CG409" s="305"/>
      <c r="CH409" s="305"/>
      <c r="CI409" s="305"/>
      <c r="CJ409" s="305"/>
      <c r="CK409" s="305"/>
      <c r="CL409" s="305"/>
      <c r="CM409" s="305"/>
      <c r="CN409" s="305"/>
      <c r="CO409" s="305"/>
      <c r="CP409" s="305"/>
      <c r="CQ409" s="305"/>
      <c r="CR409" s="305"/>
      <c r="CS409" s="305"/>
      <c r="CT409" s="305"/>
      <c r="CU409" s="305"/>
      <c r="CV409" s="305"/>
      <c r="CW409" s="305"/>
      <c r="CX409" s="305"/>
      <c r="CY409" s="305"/>
      <c r="CZ409" s="305"/>
      <c r="DA409" s="305"/>
    </row>
    <row r="410" spans="1:105" s="2" customFormat="1" ht="12.75">
      <c r="A410" s="305"/>
      <c r="B410" s="305"/>
      <c r="C410" s="305"/>
      <c r="D410" s="305"/>
      <c r="E410" s="305"/>
      <c r="F410" s="454"/>
      <c r="G410" s="454"/>
      <c r="H410" s="457"/>
      <c r="I410" s="458"/>
      <c r="J410" s="305"/>
      <c r="K410" s="305"/>
      <c r="L410" s="454"/>
      <c r="M410" s="305"/>
      <c r="N410" s="305"/>
      <c r="O410" s="305"/>
      <c r="P410" s="305"/>
      <c r="Q410" s="305"/>
      <c r="R410" s="305"/>
      <c r="S410" s="305"/>
      <c r="T410" s="305"/>
      <c r="U410" s="305"/>
      <c r="V410" s="305"/>
      <c r="W410" s="305"/>
      <c r="X410" s="305"/>
      <c r="Y410" s="305"/>
      <c r="Z410" s="305"/>
      <c r="AA410" s="305"/>
      <c r="AB410" s="305"/>
      <c r="AC410" s="305"/>
      <c r="AD410" s="305"/>
      <c r="AE410" s="305"/>
      <c r="AF410" s="305"/>
      <c r="AG410" s="305"/>
      <c r="AH410" s="305"/>
      <c r="AI410" s="305"/>
      <c r="AJ410" s="305"/>
      <c r="AK410" s="305"/>
      <c r="AL410" s="305"/>
      <c r="AM410" s="305"/>
      <c r="AN410" s="305"/>
      <c r="AO410" s="305"/>
      <c r="AP410" s="305"/>
      <c r="AQ410" s="305"/>
      <c r="AR410" s="305"/>
      <c r="AS410" s="305"/>
      <c r="AT410" s="305"/>
      <c r="AU410" s="305"/>
      <c r="AV410" s="305"/>
      <c r="AW410" s="305"/>
      <c r="AX410" s="305"/>
      <c r="AY410" s="305"/>
      <c r="AZ410" s="305"/>
      <c r="BA410" s="305"/>
      <c r="BB410" s="305"/>
      <c r="BC410" s="305"/>
      <c r="BD410" s="305"/>
      <c r="BE410" s="305"/>
      <c r="BF410" s="305"/>
      <c r="BG410" s="305"/>
      <c r="BH410" s="305"/>
      <c r="BI410" s="305"/>
      <c r="BJ410" s="305"/>
      <c r="BK410" s="305"/>
      <c r="BL410" s="305"/>
      <c r="BM410" s="305"/>
      <c r="BN410" s="305"/>
      <c r="BO410" s="305"/>
      <c r="BP410" s="305"/>
      <c r="BQ410" s="305"/>
      <c r="BR410" s="305"/>
      <c r="BS410" s="305"/>
      <c r="BT410" s="305"/>
      <c r="BU410" s="305"/>
      <c r="BV410" s="305"/>
      <c r="BW410" s="305"/>
      <c r="BX410" s="305"/>
      <c r="BY410" s="305"/>
      <c r="BZ410" s="305"/>
      <c r="CA410" s="305"/>
      <c r="CB410" s="305"/>
      <c r="CC410" s="305"/>
      <c r="CD410" s="305"/>
      <c r="CE410" s="305"/>
      <c r="CF410" s="305"/>
      <c r="CG410" s="305"/>
      <c r="CH410" s="305"/>
      <c r="CI410" s="305"/>
      <c r="CJ410" s="305"/>
      <c r="CK410" s="305"/>
      <c r="CL410" s="305"/>
      <c r="CM410" s="305"/>
      <c r="CN410" s="305"/>
      <c r="CO410" s="305"/>
      <c r="CP410" s="305"/>
      <c r="CQ410" s="305"/>
      <c r="CR410" s="305"/>
      <c r="CS410" s="305"/>
      <c r="CT410" s="305"/>
      <c r="CU410" s="305"/>
      <c r="CV410" s="305"/>
      <c r="CW410" s="305"/>
      <c r="CX410" s="305"/>
      <c r="CY410" s="305"/>
      <c r="CZ410" s="305"/>
      <c r="DA410" s="305"/>
    </row>
    <row r="411" spans="1:105" s="2" customFormat="1" ht="12.75">
      <c r="A411" s="305"/>
      <c r="B411" s="305"/>
      <c r="C411" s="305"/>
      <c r="D411" s="305"/>
      <c r="E411" s="305"/>
      <c r="F411" s="454"/>
      <c r="G411" s="454"/>
      <c r="H411" s="457"/>
      <c r="I411" s="458"/>
      <c r="J411" s="305"/>
      <c r="K411" s="305"/>
      <c r="L411" s="454"/>
      <c r="M411" s="305"/>
      <c r="N411" s="305"/>
      <c r="O411" s="305"/>
      <c r="P411" s="305"/>
      <c r="Q411" s="305"/>
      <c r="R411" s="305"/>
      <c r="S411" s="305"/>
      <c r="T411" s="305"/>
      <c r="U411" s="305"/>
      <c r="V411" s="305"/>
      <c r="W411" s="305"/>
      <c r="X411" s="305"/>
      <c r="Y411" s="305"/>
      <c r="Z411" s="305"/>
      <c r="AA411" s="305"/>
      <c r="AB411" s="305"/>
      <c r="AC411" s="305"/>
      <c r="AD411" s="305"/>
      <c r="AE411" s="305"/>
      <c r="AF411" s="305"/>
      <c r="AG411" s="305"/>
      <c r="AH411" s="305"/>
      <c r="AI411" s="305"/>
      <c r="AJ411" s="305"/>
      <c r="AK411" s="305"/>
      <c r="AL411" s="305"/>
      <c r="AM411" s="305"/>
      <c r="AN411" s="305"/>
      <c r="AO411" s="305"/>
      <c r="AP411" s="305"/>
      <c r="AQ411" s="305"/>
      <c r="AR411" s="305"/>
      <c r="AS411" s="305"/>
      <c r="AT411" s="305"/>
      <c r="AU411" s="305"/>
      <c r="AV411" s="305"/>
      <c r="AW411" s="305"/>
      <c r="AX411" s="305"/>
      <c r="AY411" s="305"/>
      <c r="AZ411" s="305"/>
      <c r="BA411" s="305"/>
      <c r="BB411" s="305"/>
      <c r="BC411" s="305"/>
      <c r="BD411" s="305"/>
      <c r="BE411" s="305"/>
      <c r="BF411" s="305"/>
      <c r="BG411" s="305"/>
      <c r="BH411" s="305"/>
      <c r="BI411" s="305"/>
      <c r="BJ411" s="305"/>
      <c r="BK411" s="305"/>
      <c r="BL411" s="305"/>
      <c r="BM411" s="305"/>
      <c r="BN411" s="305"/>
      <c r="BO411" s="305"/>
      <c r="BP411" s="305"/>
      <c r="BQ411" s="305"/>
      <c r="BR411" s="305"/>
      <c r="BS411" s="305"/>
      <c r="BT411" s="305"/>
      <c r="BU411" s="305"/>
      <c r="BV411" s="305"/>
      <c r="BW411" s="305"/>
      <c r="BX411" s="305"/>
      <c r="BY411" s="305"/>
      <c r="BZ411" s="305"/>
      <c r="CA411" s="305"/>
      <c r="CB411" s="305"/>
      <c r="CC411" s="305"/>
      <c r="CD411" s="305"/>
      <c r="CE411" s="305"/>
      <c r="CF411" s="305"/>
      <c r="CG411" s="305"/>
      <c r="CH411" s="305"/>
      <c r="CI411" s="305"/>
      <c r="CJ411" s="305"/>
      <c r="CK411" s="305"/>
      <c r="CL411" s="305"/>
      <c r="CM411" s="305"/>
      <c r="CN411" s="305"/>
      <c r="CO411" s="305"/>
      <c r="CP411" s="305"/>
      <c r="CQ411" s="305"/>
      <c r="CR411" s="305"/>
      <c r="CS411" s="305"/>
      <c r="CT411" s="305"/>
      <c r="CU411" s="305"/>
      <c r="CV411" s="305"/>
      <c r="CW411" s="305"/>
      <c r="CX411" s="305"/>
      <c r="CY411" s="305"/>
      <c r="CZ411" s="305"/>
      <c r="DA411" s="305"/>
    </row>
    <row r="412" spans="1:105" s="2" customFormat="1" ht="12.75">
      <c r="A412" s="305"/>
      <c r="B412" s="305"/>
      <c r="C412" s="305"/>
      <c r="D412" s="305"/>
      <c r="E412" s="305"/>
      <c r="F412" s="454"/>
      <c r="G412" s="454"/>
      <c r="H412" s="457"/>
      <c r="I412" s="458"/>
      <c r="J412" s="305"/>
      <c r="K412" s="305"/>
      <c r="L412" s="454"/>
      <c r="M412" s="305"/>
      <c r="N412" s="305"/>
      <c r="O412" s="305"/>
      <c r="P412" s="305"/>
      <c r="Q412" s="305"/>
      <c r="R412" s="305"/>
      <c r="S412" s="305"/>
      <c r="T412" s="305"/>
      <c r="U412" s="305"/>
      <c r="V412" s="305"/>
      <c r="W412" s="305"/>
      <c r="X412" s="305"/>
      <c r="Y412" s="305"/>
      <c r="Z412" s="305"/>
      <c r="AA412" s="305"/>
      <c r="AB412" s="305"/>
      <c r="AC412" s="305"/>
      <c r="AD412" s="305"/>
      <c r="AE412" s="305"/>
      <c r="AF412" s="305"/>
      <c r="AG412" s="305"/>
      <c r="AH412" s="305"/>
      <c r="AI412" s="305"/>
      <c r="AJ412" s="305"/>
      <c r="AK412" s="305"/>
      <c r="AL412" s="305"/>
      <c r="AM412" s="305"/>
      <c r="AN412" s="305"/>
      <c r="AO412" s="305"/>
      <c r="AP412" s="305"/>
      <c r="AQ412" s="305"/>
      <c r="AR412" s="305"/>
      <c r="AS412" s="305"/>
      <c r="AT412" s="305"/>
      <c r="AU412" s="305"/>
      <c r="AV412" s="305"/>
      <c r="AW412" s="305"/>
      <c r="AX412" s="305"/>
      <c r="AY412" s="305"/>
      <c r="AZ412" s="305"/>
      <c r="BA412" s="305"/>
      <c r="BB412" s="305"/>
      <c r="BC412" s="305"/>
      <c r="BD412" s="305"/>
      <c r="BE412" s="305"/>
      <c r="BF412" s="305"/>
      <c r="BG412" s="305"/>
      <c r="BH412" s="305"/>
      <c r="BI412" s="305"/>
      <c r="BJ412" s="305"/>
      <c r="BK412" s="305"/>
      <c r="BL412" s="305"/>
      <c r="BM412" s="305"/>
      <c r="BN412" s="305"/>
      <c r="BO412" s="305"/>
      <c r="BP412" s="305"/>
      <c r="BQ412" s="305"/>
      <c r="BR412" s="305"/>
      <c r="BS412" s="305"/>
      <c r="BT412" s="305"/>
      <c r="BU412" s="305"/>
      <c r="BV412" s="305"/>
      <c r="BW412" s="305"/>
      <c r="BX412" s="305"/>
      <c r="BY412" s="305"/>
      <c r="BZ412" s="305"/>
      <c r="CA412" s="305"/>
      <c r="CB412" s="305"/>
      <c r="CC412" s="305"/>
      <c r="CD412" s="305"/>
      <c r="CE412" s="305"/>
      <c r="CF412" s="305"/>
      <c r="CG412" s="305"/>
      <c r="CH412" s="305"/>
      <c r="CI412" s="305"/>
      <c r="CJ412" s="305"/>
      <c r="CK412" s="305"/>
      <c r="CL412" s="305"/>
      <c r="CM412" s="305"/>
      <c r="CN412" s="305"/>
      <c r="CO412" s="305"/>
      <c r="CP412" s="305"/>
      <c r="CQ412" s="305"/>
      <c r="CR412" s="305"/>
      <c r="CS412" s="305"/>
      <c r="CT412" s="305"/>
      <c r="CU412" s="305"/>
      <c r="CV412" s="305"/>
      <c r="CW412" s="305"/>
      <c r="CX412" s="305"/>
      <c r="CY412" s="305"/>
      <c r="CZ412" s="305"/>
      <c r="DA412" s="305"/>
    </row>
    <row r="413" spans="1:105" s="2" customFormat="1" ht="12.75">
      <c r="A413" s="305"/>
      <c r="B413" s="305"/>
      <c r="C413" s="305"/>
      <c r="D413" s="305"/>
      <c r="E413" s="305"/>
      <c r="F413" s="454"/>
      <c r="G413" s="454"/>
      <c r="H413" s="457"/>
      <c r="I413" s="458"/>
      <c r="J413" s="305"/>
      <c r="K413" s="305"/>
      <c r="L413" s="454"/>
      <c r="M413" s="305"/>
      <c r="N413" s="305"/>
      <c r="O413" s="305"/>
      <c r="P413" s="305"/>
      <c r="Q413" s="305"/>
      <c r="R413" s="305"/>
      <c r="S413" s="305"/>
      <c r="T413" s="305"/>
      <c r="U413" s="305"/>
      <c r="V413" s="305"/>
      <c r="W413" s="305"/>
      <c r="X413" s="305"/>
      <c r="Y413" s="305"/>
      <c r="Z413" s="305"/>
      <c r="AA413" s="305"/>
      <c r="AB413" s="305"/>
      <c r="AC413" s="305"/>
      <c r="AD413" s="305"/>
      <c r="AE413" s="305"/>
      <c r="AF413" s="305"/>
      <c r="AG413" s="305"/>
      <c r="AH413" s="305"/>
      <c r="AI413" s="305"/>
      <c r="AJ413" s="305"/>
      <c r="AK413" s="305"/>
      <c r="AL413" s="305"/>
      <c r="AM413" s="305"/>
      <c r="AN413" s="305"/>
      <c r="AO413" s="305"/>
      <c r="AP413" s="305"/>
      <c r="AQ413" s="305"/>
      <c r="AR413" s="305"/>
      <c r="AS413" s="305"/>
      <c r="AT413" s="305"/>
      <c r="AU413" s="305"/>
      <c r="AV413" s="305"/>
      <c r="AW413" s="305"/>
      <c r="AX413" s="305"/>
      <c r="AY413" s="305"/>
      <c r="AZ413" s="305"/>
      <c r="BA413" s="305"/>
      <c r="BB413" s="305"/>
      <c r="BC413" s="305"/>
      <c r="BD413" s="305"/>
      <c r="BE413" s="305"/>
      <c r="BF413" s="305"/>
      <c r="BG413" s="305"/>
      <c r="BH413" s="305"/>
      <c r="BI413" s="305"/>
      <c r="BJ413" s="305"/>
      <c r="BK413" s="305"/>
      <c r="BL413" s="305"/>
      <c r="BM413" s="305"/>
      <c r="BN413" s="305"/>
      <c r="BO413" s="305"/>
      <c r="BP413" s="305"/>
      <c r="BQ413" s="305"/>
      <c r="BR413" s="305"/>
      <c r="BS413" s="305"/>
      <c r="BT413" s="305"/>
      <c r="BU413" s="305"/>
      <c r="BV413" s="305"/>
      <c r="BW413" s="305"/>
      <c r="BX413" s="305"/>
      <c r="BY413" s="305"/>
      <c r="BZ413" s="305"/>
      <c r="CA413" s="305"/>
      <c r="CB413" s="305"/>
      <c r="CC413" s="305"/>
      <c r="CD413" s="305"/>
      <c r="CE413" s="305"/>
      <c r="CF413" s="305"/>
      <c r="CG413" s="305"/>
      <c r="CH413" s="305"/>
      <c r="CI413" s="305"/>
      <c r="CJ413" s="305"/>
      <c r="CK413" s="305"/>
      <c r="CL413" s="305"/>
      <c r="CM413" s="305"/>
      <c r="CN413" s="305"/>
      <c r="CO413" s="305"/>
      <c r="CP413" s="305"/>
      <c r="CQ413" s="305"/>
      <c r="CR413" s="305"/>
      <c r="CS413" s="305"/>
      <c r="CT413" s="305"/>
      <c r="CU413" s="305"/>
      <c r="CV413" s="305"/>
      <c r="CW413" s="305"/>
      <c r="CX413" s="305"/>
      <c r="CY413" s="305"/>
      <c r="CZ413" s="305"/>
      <c r="DA413" s="305"/>
    </row>
    <row r="414" spans="1:105" s="2" customFormat="1" ht="12.75">
      <c r="A414" s="305"/>
      <c r="B414" s="305"/>
      <c r="C414" s="305"/>
      <c r="D414" s="305"/>
      <c r="E414" s="305"/>
      <c r="F414" s="454"/>
      <c r="G414" s="454"/>
      <c r="H414" s="457"/>
      <c r="I414" s="458"/>
      <c r="J414" s="305"/>
      <c r="K414" s="305"/>
      <c r="L414" s="454"/>
      <c r="M414" s="305"/>
      <c r="N414" s="305"/>
      <c r="O414" s="305"/>
      <c r="P414" s="305"/>
      <c r="Q414" s="305"/>
      <c r="R414" s="305"/>
      <c r="S414" s="305"/>
      <c r="T414" s="305"/>
      <c r="U414" s="305"/>
      <c r="V414" s="305"/>
      <c r="W414" s="305"/>
      <c r="X414" s="305"/>
      <c r="Y414" s="305"/>
      <c r="Z414" s="305"/>
      <c r="AA414" s="305"/>
      <c r="AB414" s="305"/>
      <c r="AC414" s="305"/>
      <c r="AD414" s="305"/>
      <c r="AE414" s="305"/>
      <c r="AF414" s="305"/>
      <c r="AG414" s="305"/>
      <c r="AH414" s="305"/>
      <c r="AI414" s="305"/>
      <c r="AJ414" s="305"/>
      <c r="AK414" s="305"/>
      <c r="AL414" s="305"/>
      <c r="AM414" s="305"/>
      <c r="AN414" s="305"/>
      <c r="AO414" s="305"/>
      <c r="AP414" s="305"/>
      <c r="AQ414" s="305"/>
      <c r="AR414" s="305"/>
      <c r="AS414" s="305"/>
      <c r="AT414" s="305"/>
      <c r="AU414" s="305"/>
      <c r="AV414" s="305"/>
      <c r="AW414" s="305"/>
      <c r="AX414" s="305"/>
      <c r="AY414" s="305"/>
      <c r="AZ414" s="305"/>
      <c r="BA414" s="305"/>
      <c r="BB414" s="305"/>
      <c r="BC414" s="305"/>
      <c r="BD414" s="305"/>
      <c r="BE414" s="305"/>
      <c r="BF414" s="305"/>
      <c r="BG414" s="305"/>
      <c r="BH414" s="305"/>
      <c r="BI414" s="305"/>
      <c r="BJ414" s="305"/>
      <c r="BK414" s="305"/>
      <c r="BL414" s="305"/>
      <c r="BM414" s="305"/>
      <c r="BN414" s="305"/>
      <c r="BO414" s="305"/>
      <c r="BP414" s="305"/>
      <c r="BQ414" s="305"/>
      <c r="BR414" s="305"/>
      <c r="BS414" s="305"/>
      <c r="BT414" s="305"/>
      <c r="BU414" s="305"/>
      <c r="BV414" s="305"/>
      <c r="BW414" s="305"/>
      <c r="BX414" s="305"/>
      <c r="BY414" s="305"/>
      <c r="BZ414" s="305"/>
      <c r="CA414" s="305"/>
      <c r="CB414" s="305"/>
      <c r="CC414" s="305"/>
      <c r="CD414" s="305"/>
      <c r="CE414" s="305"/>
      <c r="CF414" s="305"/>
      <c r="CG414" s="305"/>
      <c r="CH414" s="305"/>
      <c r="CI414" s="305"/>
      <c r="CJ414" s="305"/>
      <c r="CK414" s="305"/>
      <c r="CL414" s="305"/>
      <c r="CM414" s="305"/>
      <c r="CN414" s="305"/>
      <c r="CO414" s="305"/>
      <c r="CP414" s="305"/>
      <c r="CQ414" s="305"/>
      <c r="CR414" s="305"/>
      <c r="CS414" s="305"/>
      <c r="CT414" s="305"/>
      <c r="CU414" s="305"/>
      <c r="CV414" s="305"/>
      <c r="CW414" s="305"/>
      <c r="CX414" s="305"/>
      <c r="CY414" s="305"/>
      <c r="CZ414" s="305"/>
      <c r="DA414" s="305"/>
    </row>
    <row r="415" spans="1:105" s="2" customFormat="1" ht="12.75">
      <c r="A415" s="305"/>
      <c r="B415" s="305"/>
      <c r="C415" s="305"/>
      <c r="D415" s="305"/>
      <c r="E415" s="305"/>
      <c r="F415" s="454"/>
      <c r="G415" s="454"/>
      <c r="H415" s="457"/>
      <c r="I415" s="458"/>
      <c r="J415" s="305"/>
      <c r="K415" s="305"/>
      <c r="L415" s="454"/>
      <c r="M415" s="305"/>
      <c r="N415" s="305"/>
      <c r="O415" s="305"/>
      <c r="P415" s="305"/>
      <c r="Q415" s="305"/>
      <c r="R415" s="305"/>
      <c r="S415" s="305"/>
      <c r="T415" s="305"/>
      <c r="U415" s="305"/>
      <c r="V415" s="305"/>
      <c r="W415" s="305"/>
      <c r="X415" s="305"/>
      <c r="Y415" s="305"/>
      <c r="Z415" s="305"/>
      <c r="AA415" s="305"/>
      <c r="AB415" s="305"/>
      <c r="AC415" s="305"/>
      <c r="AD415" s="305"/>
      <c r="AE415" s="305"/>
      <c r="AF415" s="305"/>
      <c r="AG415" s="305"/>
      <c r="AH415" s="305"/>
      <c r="AI415" s="305"/>
      <c r="AJ415" s="305"/>
      <c r="AK415" s="305"/>
      <c r="AL415" s="305"/>
      <c r="AM415" s="305"/>
      <c r="AN415" s="305"/>
      <c r="AO415" s="305"/>
      <c r="AP415" s="305"/>
      <c r="AQ415" s="305"/>
      <c r="AR415" s="305"/>
      <c r="AS415" s="305"/>
      <c r="AT415" s="305"/>
      <c r="AU415" s="305"/>
      <c r="AV415" s="305"/>
      <c r="AW415" s="305"/>
      <c r="AX415" s="305"/>
      <c r="AY415" s="305"/>
      <c r="AZ415" s="305"/>
      <c r="BA415" s="305"/>
      <c r="BB415" s="305"/>
      <c r="BC415" s="305"/>
      <c r="BD415" s="305"/>
      <c r="BE415" s="305"/>
      <c r="BF415" s="305"/>
      <c r="BG415" s="305"/>
      <c r="BH415" s="305"/>
      <c r="BI415" s="305"/>
      <c r="BJ415" s="305"/>
      <c r="BK415" s="305"/>
      <c r="BL415" s="305"/>
      <c r="BM415" s="305"/>
      <c r="BN415" s="305"/>
      <c r="BO415" s="305"/>
      <c r="BP415" s="305"/>
      <c r="BQ415" s="305"/>
      <c r="BR415" s="305"/>
      <c r="BS415" s="305"/>
      <c r="BT415" s="305"/>
      <c r="BU415" s="305"/>
      <c r="BV415" s="305"/>
      <c r="BW415" s="305"/>
      <c r="BX415" s="305"/>
      <c r="BY415" s="305"/>
      <c r="BZ415" s="305"/>
      <c r="CA415" s="305"/>
      <c r="CB415" s="305"/>
      <c r="CC415" s="305"/>
      <c r="CD415" s="305"/>
      <c r="CE415" s="305"/>
      <c r="CF415" s="305"/>
      <c r="CG415" s="305"/>
      <c r="CH415" s="305"/>
      <c r="CI415" s="305"/>
      <c r="CJ415" s="305"/>
      <c r="CK415" s="305"/>
      <c r="CL415" s="305"/>
      <c r="CM415" s="305"/>
      <c r="CN415" s="305"/>
      <c r="CO415" s="305"/>
      <c r="CP415" s="305"/>
      <c r="CQ415" s="305"/>
      <c r="CR415" s="305"/>
      <c r="CS415" s="305"/>
      <c r="CT415" s="305"/>
      <c r="CU415" s="305"/>
      <c r="CV415" s="305"/>
      <c r="CW415" s="305"/>
      <c r="CX415" s="305"/>
      <c r="CY415" s="305"/>
      <c r="CZ415" s="305"/>
      <c r="DA415" s="305"/>
    </row>
    <row r="416" spans="1:105" s="2" customFormat="1" ht="12.75">
      <c r="A416" s="305"/>
      <c r="B416" s="305"/>
      <c r="C416" s="305"/>
      <c r="D416" s="305"/>
      <c r="E416" s="305"/>
      <c r="F416" s="454"/>
      <c r="G416" s="454"/>
      <c r="H416" s="457"/>
      <c r="I416" s="458"/>
      <c r="J416" s="305"/>
      <c r="K416" s="305"/>
      <c r="L416" s="454"/>
      <c r="M416" s="305"/>
      <c r="N416" s="305"/>
      <c r="O416" s="305"/>
      <c r="P416" s="305"/>
      <c r="Q416" s="305"/>
      <c r="R416" s="305"/>
      <c r="S416" s="305"/>
      <c r="T416" s="305"/>
      <c r="U416" s="305"/>
      <c r="V416" s="305"/>
      <c r="W416" s="305"/>
      <c r="X416" s="305"/>
      <c r="Y416" s="305"/>
      <c r="Z416" s="305"/>
      <c r="AA416" s="305"/>
      <c r="AB416" s="305"/>
      <c r="AC416" s="305"/>
      <c r="AD416" s="305"/>
      <c r="AE416" s="305"/>
      <c r="AF416" s="305"/>
      <c r="AG416" s="305"/>
      <c r="AH416" s="305"/>
      <c r="AI416" s="305"/>
      <c r="AJ416" s="305"/>
      <c r="AK416" s="305"/>
      <c r="AL416" s="305"/>
      <c r="AM416" s="305"/>
      <c r="AN416" s="305"/>
      <c r="AO416" s="305"/>
      <c r="AP416" s="305"/>
      <c r="AQ416" s="305"/>
      <c r="AR416" s="305"/>
      <c r="AS416" s="305"/>
      <c r="AT416" s="305"/>
      <c r="AU416" s="305"/>
      <c r="AV416" s="305"/>
      <c r="AW416" s="305"/>
      <c r="AX416" s="305"/>
      <c r="AY416" s="305"/>
      <c r="AZ416" s="305"/>
      <c r="BA416" s="305"/>
      <c r="BB416" s="305"/>
      <c r="BC416" s="305"/>
      <c r="BD416" s="305"/>
      <c r="BE416" s="305"/>
      <c r="BF416" s="305"/>
      <c r="BG416" s="305"/>
      <c r="BH416" s="305"/>
      <c r="BI416" s="305"/>
      <c r="BJ416" s="305"/>
      <c r="BK416" s="305"/>
      <c r="BL416" s="305"/>
      <c r="BM416" s="305"/>
      <c r="BN416" s="305"/>
      <c r="BO416" s="305"/>
      <c r="BP416" s="305"/>
      <c r="BQ416" s="305"/>
      <c r="BR416" s="305"/>
      <c r="BS416" s="305"/>
      <c r="BT416" s="305"/>
      <c r="BU416" s="305"/>
      <c r="BV416" s="305"/>
      <c r="BW416" s="305"/>
      <c r="BX416" s="305"/>
      <c r="BY416" s="305"/>
      <c r="BZ416" s="305"/>
      <c r="CA416" s="305"/>
      <c r="CB416" s="305"/>
      <c r="CC416" s="305"/>
      <c r="CD416" s="305"/>
      <c r="CE416" s="305"/>
      <c r="CF416" s="305"/>
      <c r="CG416" s="305"/>
      <c r="CH416" s="305"/>
      <c r="CI416" s="305"/>
      <c r="CJ416" s="305"/>
      <c r="CK416" s="305"/>
      <c r="CL416" s="305"/>
      <c r="CM416" s="305"/>
      <c r="CN416" s="305"/>
      <c r="CO416" s="305"/>
      <c r="CP416" s="305"/>
      <c r="CQ416" s="305"/>
      <c r="CR416" s="305"/>
      <c r="CS416" s="305"/>
      <c r="CT416" s="305"/>
      <c r="CU416" s="305"/>
      <c r="CV416" s="305"/>
      <c r="CW416" s="305"/>
      <c r="CX416" s="305"/>
      <c r="CY416" s="305"/>
      <c r="CZ416" s="305"/>
      <c r="DA416" s="305"/>
    </row>
    <row r="417" spans="1:105" s="2" customFormat="1" ht="12.75">
      <c r="A417" s="305"/>
      <c r="B417" s="305"/>
      <c r="C417" s="305"/>
      <c r="D417" s="305"/>
      <c r="E417" s="305"/>
      <c r="F417" s="454"/>
      <c r="G417" s="454"/>
      <c r="H417" s="457"/>
      <c r="I417" s="458"/>
      <c r="J417" s="305"/>
      <c r="K417" s="305"/>
      <c r="L417" s="454"/>
      <c r="M417" s="305"/>
      <c r="N417" s="305"/>
      <c r="O417" s="305"/>
      <c r="P417" s="305"/>
      <c r="Q417" s="305"/>
      <c r="R417" s="305"/>
      <c r="S417" s="305"/>
      <c r="T417" s="305"/>
      <c r="U417" s="305"/>
      <c r="V417" s="305"/>
      <c r="W417" s="305"/>
      <c r="X417" s="305"/>
      <c r="Y417" s="305"/>
      <c r="Z417" s="305"/>
      <c r="AA417" s="305"/>
      <c r="AB417" s="305"/>
      <c r="AC417" s="305"/>
      <c r="AD417" s="305"/>
      <c r="AE417" s="305"/>
      <c r="AF417" s="305"/>
      <c r="AG417" s="305"/>
      <c r="AH417" s="305"/>
      <c r="AI417" s="305"/>
      <c r="AJ417" s="305"/>
      <c r="AK417" s="305"/>
      <c r="AL417" s="305"/>
      <c r="AM417" s="305"/>
      <c r="AN417" s="305"/>
      <c r="AO417" s="305"/>
      <c r="AP417" s="305"/>
      <c r="AQ417" s="305"/>
      <c r="AR417" s="305"/>
      <c r="AS417" s="305"/>
      <c r="AT417" s="305"/>
      <c r="AU417" s="305"/>
      <c r="AV417" s="305"/>
      <c r="AW417" s="305"/>
      <c r="AX417" s="305"/>
      <c r="AY417" s="305"/>
      <c r="AZ417" s="305"/>
      <c r="BA417" s="305"/>
      <c r="BB417" s="305"/>
      <c r="BC417" s="305"/>
      <c r="BD417" s="305"/>
      <c r="BE417" s="305"/>
      <c r="BF417" s="305"/>
      <c r="BG417" s="305"/>
      <c r="BH417" s="305"/>
      <c r="BI417" s="305"/>
      <c r="BJ417" s="305"/>
      <c r="BK417" s="305"/>
      <c r="BL417" s="305"/>
      <c r="BM417" s="305"/>
      <c r="BN417" s="305"/>
      <c r="BO417" s="305"/>
      <c r="BP417" s="305"/>
      <c r="BQ417" s="305"/>
      <c r="BR417" s="305"/>
      <c r="BS417" s="305"/>
      <c r="BT417" s="305"/>
      <c r="BU417" s="305"/>
      <c r="BV417" s="305"/>
      <c r="BW417" s="305"/>
      <c r="BX417" s="305"/>
      <c r="BY417" s="305"/>
      <c r="BZ417" s="305"/>
      <c r="CA417" s="305"/>
      <c r="CB417" s="305"/>
      <c r="CC417" s="305"/>
      <c r="CD417" s="305"/>
      <c r="CE417" s="305"/>
      <c r="CF417" s="305"/>
      <c r="CG417" s="305"/>
      <c r="CH417" s="305"/>
      <c r="CI417" s="305"/>
      <c r="CJ417" s="305"/>
      <c r="CK417" s="305"/>
      <c r="CL417" s="305"/>
      <c r="CM417" s="305"/>
      <c r="CN417" s="305"/>
      <c r="CO417" s="305"/>
      <c r="CP417" s="305"/>
      <c r="CQ417" s="305"/>
      <c r="CR417" s="305"/>
      <c r="CS417" s="305"/>
      <c r="CT417" s="305"/>
      <c r="CU417" s="305"/>
      <c r="CV417" s="305"/>
      <c r="CW417" s="305"/>
      <c r="CX417" s="305"/>
      <c r="CY417" s="305"/>
      <c r="CZ417" s="305"/>
      <c r="DA417" s="305"/>
    </row>
    <row r="418" spans="1:105" s="2" customFormat="1" ht="12.75">
      <c r="A418" s="305"/>
      <c r="B418" s="305"/>
      <c r="C418" s="305"/>
      <c r="D418" s="305"/>
      <c r="E418" s="305"/>
      <c r="F418" s="454"/>
      <c r="G418" s="454"/>
      <c r="H418" s="457"/>
      <c r="I418" s="458"/>
      <c r="J418" s="305"/>
      <c r="K418" s="305"/>
      <c r="L418" s="454"/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/>
      <c r="AA418" s="305"/>
      <c r="AB418" s="305"/>
      <c r="AC418" s="305"/>
      <c r="AD418" s="305"/>
      <c r="AE418" s="305"/>
      <c r="AF418" s="305"/>
      <c r="AG418" s="305"/>
      <c r="AH418" s="305"/>
      <c r="AI418" s="305"/>
      <c r="AJ418" s="305"/>
      <c r="AK418" s="305"/>
      <c r="AL418" s="305"/>
      <c r="AM418" s="305"/>
      <c r="AN418" s="305"/>
      <c r="AO418" s="305"/>
      <c r="AP418" s="305"/>
      <c r="AQ418" s="305"/>
      <c r="AR418" s="305"/>
      <c r="AS418" s="305"/>
      <c r="AT418" s="305"/>
      <c r="AU418" s="305"/>
      <c r="AV418" s="305"/>
      <c r="AW418" s="305"/>
      <c r="AX418" s="305"/>
      <c r="AY418" s="305"/>
      <c r="AZ418" s="305"/>
      <c r="BA418" s="305"/>
      <c r="BB418" s="305"/>
      <c r="BC418" s="305"/>
      <c r="BD418" s="305"/>
      <c r="BE418" s="305"/>
      <c r="BF418" s="305"/>
      <c r="BG418" s="305"/>
      <c r="BH418" s="305"/>
      <c r="BI418" s="305"/>
      <c r="BJ418" s="305"/>
      <c r="BK418" s="305"/>
      <c r="BL418" s="305"/>
      <c r="BM418" s="305"/>
      <c r="BN418" s="305"/>
      <c r="BO418" s="305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/>
      <c r="CJ418" s="305"/>
      <c r="CK418" s="305"/>
      <c r="CL418" s="305"/>
      <c r="CM418" s="305"/>
      <c r="CN418" s="3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</row>
    <row r="419" spans="1:105" s="2" customFormat="1" ht="12.75">
      <c r="A419" s="305"/>
      <c r="B419" s="305"/>
      <c r="C419" s="305"/>
      <c r="D419" s="305"/>
      <c r="E419" s="305"/>
      <c r="F419" s="454"/>
      <c r="G419" s="454"/>
      <c r="H419" s="457"/>
      <c r="I419" s="458"/>
      <c r="J419" s="305"/>
      <c r="K419" s="305"/>
      <c r="L419" s="454"/>
      <c r="M419" s="305"/>
      <c r="N419" s="305"/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/>
      <c r="AA419" s="305"/>
      <c r="AB419" s="305"/>
      <c r="AC419" s="305"/>
      <c r="AD419" s="305"/>
      <c r="AE419" s="305"/>
      <c r="AF419" s="305"/>
      <c r="AG419" s="305"/>
      <c r="AH419" s="305"/>
      <c r="AI419" s="305"/>
      <c r="AJ419" s="305"/>
      <c r="AK419" s="305"/>
      <c r="AL419" s="305"/>
      <c r="AM419" s="305"/>
      <c r="AN419" s="305"/>
      <c r="AO419" s="305"/>
      <c r="AP419" s="305"/>
      <c r="AQ419" s="305"/>
      <c r="AR419" s="305"/>
      <c r="AS419" s="305"/>
      <c r="AT419" s="305"/>
      <c r="AU419" s="305"/>
      <c r="AV419" s="305"/>
      <c r="AW419" s="305"/>
      <c r="AX419" s="305"/>
      <c r="AY419" s="305"/>
      <c r="AZ419" s="305"/>
      <c r="BA419" s="305"/>
      <c r="BB419" s="305"/>
      <c r="BC419" s="305"/>
      <c r="BD419" s="305"/>
      <c r="BE419" s="305"/>
      <c r="BF419" s="305"/>
      <c r="BG419" s="305"/>
      <c r="BH419" s="305"/>
      <c r="BI419" s="305"/>
      <c r="BJ419" s="305"/>
      <c r="BK419" s="305"/>
      <c r="BL419" s="305"/>
      <c r="BM419" s="305"/>
      <c r="BN419" s="305"/>
      <c r="BO419" s="305"/>
      <c r="BP419" s="305"/>
      <c r="BQ419" s="305"/>
      <c r="BR419" s="305"/>
      <c r="BS419" s="305"/>
      <c r="BT419" s="305"/>
      <c r="BU419" s="305"/>
      <c r="BV419" s="305"/>
      <c r="BW419" s="305"/>
      <c r="BX419" s="305"/>
      <c r="BY419" s="305"/>
      <c r="BZ419" s="305"/>
      <c r="CA419" s="305"/>
      <c r="CB419" s="305"/>
      <c r="CC419" s="305"/>
      <c r="CD419" s="305"/>
      <c r="CE419" s="305"/>
      <c r="CF419" s="305"/>
      <c r="CG419" s="305"/>
      <c r="CH419" s="305"/>
      <c r="CI419" s="305"/>
      <c r="CJ419" s="305"/>
      <c r="CK419" s="305"/>
      <c r="CL419" s="305"/>
      <c r="CM419" s="305"/>
      <c r="CN419" s="305"/>
      <c r="CO419" s="305"/>
      <c r="CP419" s="305"/>
      <c r="CQ419" s="305"/>
      <c r="CR419" s="305"/>
      <c r="CS419" s="305"/>
      <c r="CT419" s="305"/>
      <c r="CU419" s="305"/>
      <c r="CV419" s="305"/>
      <c r="CW419" s="305"/>
      <c r="CX419" s="305"/>
      <c r="CY419" s="305"/>
      <c r="CZ419" s="305"/>
      <c r="DA419" s="305"/>
    </row>
    <row r="420" spans="1:105" s="2" customFormat="1" ht="12.75">
      <c r="A420" s="305"/>
      <c r="B420" s="305"/>
      <c r="C420" s="305"/>
      <c r="D420" s="305"/>
      <c r="E420" s="305"/>
      <c r="F420" s="454"/>
      <c r="G420" s="454"/>
      <c r="H420" s="457"/>
      <c r="I420" s="458"/>
      <c r="J420" s="305"/>
      <c r="K420" s="305"/>
      <c r="L420" s="454"/>
      <c r="M420" s="305"/>
      <c r="N420" s="305"/>
      <c r="O420" s="305"/>
      <c r="P420" s="305"/>
      <c r="Q420" s="305"/>
      <c r="R420" s="305"/>
      <c r="S420" s="305"/>
      <c r="T420" s="305"/>
      <c r="U420" s="305"/>
      <c r="V420" s="305"/>
      <c r="W420" s="305"/>
      <c r="X420" s="305"/>
      <c r="Y420" s="305"/>
      <c r="Z420" s="305"/>
      <c r="AA420" s="305"/>
      <c r="AB420" s="305"/>
      <c r="AC420" s="305"/>
      <c r="AD420" s="305"/>
      <c r="AE420" s="305"/>
      <c r="AF420" s="305"/>
      <c r="AG420" s="305"/>
      <c r="AH420" s="305"/>
      <c r="AI420" s="305"/>
      <c r="AJ420" s="305"/>
      <c r="AK420" s="305"/>
      <c r="AL420" s="305"/>
      <c r="AM420" s="305"/>
      <c r="AN420" s="305"/>
      <c r="AO420" s="305"/>
      <c r="AP420" s="305"/>
      <c r="AQ420" s="305"/>
      <c r="AR420" s="305"/>
      <c r="AS420" s="305"/>
      <c r="AT420" s="305"/>
      <c r="AU420" s="305"/>
      <c r="AV420" s="305"/>
      <c r="AW420" s="305"/>
      <c r="AX420" s="305"/>
      <c r="AY420" s="305"/>
      <c r="AZ420" s="305"/>
      <c r="BA420" s="305"/>
      <c r="BB420" s="305"/>
      <c r="BC420" s="305"/>
      <c r="BD420" s="305"/>
      <c r="BE420" s="305"/>
      <c r="BF420" s="305"/>
      <c r="BG420" s="305"/>
      <c r="BH420" s="305"/>
      <c r="BI420" s="305"/>
      <c r="BJ420" s="305"/>
      <c r="BK420" s="305"/>
      <c r="BL420" s="305"/>
      <c r="BM420" s="305"/>
      <c r="BN420" s="305"/>
      <c r="BO420" s="305"/>
      <c r="BP420" s="305"/>
      <c r="BQ420" s="305"/>
      <c r="BR420" s="305"/>
      <c r="BS420" s="305"/>
      <c r="BT420" s="305"/>
      <c r="BU420" s="305"/>
      <c r="BV420" s="305"/>
      <c r="BW420" s="305"/>
      <c r="BX420" s="305"/>
      <c r="BY420" s="305"/>
      <c r="BZ420" s="305"/>
      <c r="CA420" s="305"/>
      <c r="CB420" s="305"/>
      <c r="CC420" s="305"/>
      <c r="CD420" s="305"/>
      <c r="CE420" s="305"/>
      <c r="CF420" s="305"/>
      <c r="CG420" s="305"/>
      <c r="CH420" s="305"/>
      <c r="CI420" s="305"/>
      <c r="CJ420" s="305"/>
      <c r="CK420" s="305"/>
      <c r="CL420" s="305"/>
      <c r="CM420" s="305"/>
      <c r="CN420" s="305"/>
      <c r="CO420" s="305"/>
      <c r="CP420" s="305"/>
      <c r="CQ420" s="305"/>
      <c r="CR420" s="305"/>
      <c r="CS420" s="305"/>
      <c r="CT420" s="305"/>
      <c r="CU420" s="305"/>
      <c r="CV420" s="305"/>
      <c r="CW420" s="305"/>
      <c r="CX420" s="305"/>
      <c r="CY420" s="305"/>
      <c r="CZ420" s="305"/>
      <c r="DA420" s="305"/>
    </row>
    <row r="421" spans="1:105" s="2" customFormat="1" ht="12.75">
      <c r="A421" s="305"/>
      <c r="B421" s="305"/>
      <c r="C421" s="305"/>
      <c r="D421" s="305"/>
      <c r="E421" s="305"/>
      <c r="F421" s="454"/>
      <c r="G421" s="454"/>
      <c r="H421" s="457"/>
      <c r="I421" s="458"/>
      <c r="J421" s="305"/>
      <c r="K421" s="305"/>
      <c r="L421" s="454"/>
      <c r="M421" s="305"/>
      <c r="N421" s="305"/>
      <c r="O421" s="305"/>
      <c r="P421" s="305"/>
      <c r="Q421" s="305"/>
      <c r="R421" s="305"/>
      <c r="S421" s="305"/>
      <c r="T421" s="305"/>
      <c r="U421" s="305"/>
      <c r="V421" s="305"/>
      <c r="W421" s="305"/>
      <c r="X421" s="305"/>
      <c r="Y421" s="305"/>
      <c r="Z421" s="305"/>
      <c r="AA421" s="305"/>
      <c r="AB421" s="305"/>
      <c r="AC421" s="305"/>
      <c r="AD421" s="305"/>
      <c r="AE421" s="305"/>
      <c r="AF421" s="305"/>
      <c r="AG421" s="305"/>
      <c r="AH421" s="305"/>
      <c r="AI421" s="305"/>
      <c r="AJ421" s="305"/>
      <c r="AK421" s="305"/>
      <c r="AL421" s="305"/>
      <c r="AM421" s="305"/>
      <c r="AN421" s="305"/>
      <c r="AO421" s="305"/>
      <c r="AP421" s="305"/>
      <c r="AQ421" s="305"/>
      <c r="AR421" s="305"/>
      <c r="AS421" s="305"/>
      <c r="AT421" s="305"/>
      <c r="AU421" s="305"/>
      <c r="AV421" s="305"/>
      <c r="AW421" s="305"/>
      <c r="AX421" s="305"/>
      <c r="AY421" s="305"/>
      <c r="AZ421" s="305"/>
      <c r="BA421" s="305"/>
      <c r="BB421" s="305"/>
      <c r="BC421" s="305"/>
      <c r="BD421" s="305"/>
      <c r="BE421" s="305"/>
      <c r="BF421" s="305"/>
      <c r="BG421" s="305"/>
      <c r="BH421" s="305"/>
      <c r="BI421" s="305"/>
      <c r="BJ421" s="305"/>
      <c r="BK421" s="305"/>
      <c r="BL421" s="305"/>
      <c r="BM421" s="305"/>
      <c r="BN421" s="305"/>
      <c r="BO421" s="305"/>
      <c r="BP421" s="305"/>
      <c r="BQ421" s="305"/>
      <c r="BR421" s="305"/>
      <c r="BS421" s="305"/>
      <c r="BT421" s="305"/>
      <c r="BU421" s="305"/>
      <c r="BV421" s="305"/>
      <c r="BW421" s="305"/>
      <c r="BX421" s="305"/>
      <c r="BY421" s="305"/>
      <c r="BZ421" s="305"/>
      <c r="CA421" s="305"/>
      <c r="CB421" s="305"/>
      <c r="CC421" s="305"/>
      <c r="CD421" s="305"/>
      <c r="CE421" s="305"/>
      <c r="CF421" s="305"/>
      <c r="CG421" s="305"/>
      <c r="CH421" s="305"/>
      <c r="CI421" s="305"/>
      <c r="CJ421" s="305"/>
      <c r="CK421" s="305"/>
      <c r="CL421" s="305"/>
      <c r="CM421" s="305"/>
      <c r="CN421" s="305"/>
      <c r="CO421" s="305"/>
      <c r="CP421" s="305"/>
      <c r="CQ421" s="305"/>
      <c r="CR421" s="305"/>
      <c r="CS421" s="305"/>
      <c r="CT421" s="305"/>
      <c r="CU421" s="305"/>
      <c r="CV421" s="305"/>
      <c r="CW421" s="305"/>
      <c r="CX421" s="305"/>
      <c r="CY421" s="305"/>
      <c r="CZ421" s="305"/>
      <c r="DA421" s="305"/>
    </row>
    <row r="422" spans="1:105" s="2" customFormat="1" ht="12.75">
      <c r="A422" s="305"/>
      <c r="B422" s="305"/>
      <c r="C422" s="305"/>
      <c r="D422" s="305"/>
      <c r="E422" s="305"/>
      <c r="F422" s="454"/>
      <c r="G422" s="454"/>
      <c r="H422" s="457"/>
      <c r="I422" s="458"/>
      <c r="J422" s="305"/>
      <c r="K422" s="305"/>
      <c r="L422" s="454"/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  <c r="AS422" s="305"/>
      <c r="AT422" s="305"/>
      <c r="AU422" s="305"/>
      <c r="AV422" s="305"/>
      <c r="AW422" s="305"/>
      <c r="AX422" s="305"/>
      <c r="AY422" s="305"/>
      <c r="AZ422" s="305"/>
      <c r="BA422" s="305"/>
      <c r="BB422" s="305"/>
      <c r="BC422" s="305"/>
      <c r="BD422" s="305"/>
      <c r="BE422" s="305"/>
      <c r="BF422" s="305"/>
      <c r="BG422" s="305"/>
      <c r="BH422" s="305"/>
      <c r="BI422" s="305"/>
      <c r="BJ422" s="305"/>
      <c r="BK422" s="305"/>
      <c r="BL422" s="305"/>
      <c r="BM422" s="305"/>
      <c r="BN422" s="305"/>
      <c r="BO422" s="305"/>
      <c r="BP422" s="305"/>
      <c r="BQ422" s="305"/>
      <c r="BR422" s="305"/>
      <c r="BS422" s="305"/>
      <c r="BT422" s="305"/>
      <c r="BU422" s="305"/>
      <c r="BV422" s="305"/>
      <c r="BW422" s="305"/>
      <c r="BX422" s="305"/>
      <c r="BY422" s="305"/>
      <c r="BZ422" s="305"/>
      <c r="CA422" s="305"/>
      <c r="CB422" s="305"/>
      <c r="CC422" s="305"/>
      <c r="CD422" s="305"/>
      <c r="CE422" s="305"/>
      <c r="CF422" s="305"/>
      <c r="CG422" s="305"/>
      <c r="CH422" s="305"/>
      <c r="CI422" s="305"/>
      <c r="CJ422" s="305"/>
      <c r="CK422" s="305"/>
      <c r="CL422" s="305"/>
      <c r="CM422" s="305"/>
      <c r="CN422" s="305"/>
      <c r="CO422" s="305"/>
      <c r="CP422" s="305"/>
      <c r="CQ422" s="305"/>
      <c r="CR422" s="305"/>
      <c r="CS422" s="305"/>
      <c r="CT422" s="305"/>
      <c r="CU422" s="305"/>
      <c r="CV422" s="305"/>
      <c r="CW422" s="305"/>
      <c r="CX422" s="305"/>
      <c r="CY422" s="305"/>
      <c r="CZ422" s="305"/>
      <c r="DA422" s="305"/>
    </row>
    <row r="423" spans="1:105" s="2" customFormat="1" ht="12.75">
      <c r="A423" s="305"/>
      <c r="B423" s="305"/>
      <c r="C423" s="305"/>
      <c r="D423" s="305"/>
      <c r="E423" s="305"/>
      <c r="F423" s="454"/>
      <c r="G423" s="454"/>
      <c r="H423" s="457"/>
      <c r="I423" s="458"/>
      <c r="J423" s="305"/>
      <c r="K423" s="305"/>
      <c r="L423" s="454"/>
      <c r="M423" s="305"/>
      <c r="N423" s="305"/>
      <c r="O423" s="305"/>
      <c r="P423" s="305"/>
      <c r="Q423" s="305"/>
      <c r="R423" s="305"/>
      <c r="S423" s="305"/>
      <c r="T423" s="305"/>
      <c r="U423" s="305"/>
      <c r="V423" s="305"/>
      <c r="W423" s="305"/>
      <c r="X423" s="305"/>
      <c r="Y423" s="305"/>
      <c r="Z423" s="305"/>
      <c r="AA423" s="305"/>
      <c r="AB423" s="305"/>
      <c r="AC423" s="305"/>
      <c r="AD423" s="305"/>
      <c r="AE423" s="305"/>
      <c r="AF423" s="305"/>
      <c r="AG423" s="305"/>
      <c r="AH423" s="305"/>
      <c r="AI423" s="305"/>
      <c r="AJ423" s="305"/>
      <c r="AK423" s="305"/>
      <c r="AL423" s="305"/>
      <c r="AM423" s="305"/>
      <c r="AN423" s="305"/>
      <c r="AO423" s="305"/>
      <c r="AP423" s="305"/>
      <c r="AQ423" s="305"/>
      <c r="AR423" s="305"/>
      <c r="AS423" s="305"/>
      <c r="AT423" s="305"/>
      <c r="AU423" s="305"/>
      <c r="AV423" s="305"/>
      <c r="AW423" s="305"/>
      <c r="AX423" s="305"/>
      <c r="AY423" s="305"/>
      <c r="AZ423" s="305"/>
      <c r="BA423" s="305"/>
      <c r="BB423" s="305"/>
      <c r="BC423" s="305"/>
      <c r="BD423" s="305"/>
      <c r="BE423" s="305"/>
      <c r="BF423" s="305"/>
      <c r="BG423" s="305"/>
      <c r="BH423" s="305"/>
      <c r="BI423" s="305"/>
      <c r="BJ423" s="305"/>
      <c r="BK423" s="305"/>
      <c r="BL423" s="305"/>
      <c r="BM423" s="305"/>
      <c r="BN423" s="305"/>
      <c r="BO423" s="305"/>
      <c r="BP423" s="305"/>
      <c r="BQ423" s="305"/>
      <c r="BR423" s="305"/>
      <c r="BS423" s="305"/>
      <c r="BT423" s="305"/>
      <c r="BU423" s="305"/>
      <c r="BV423" s="305"/>
      <c r="BW423" s="305"/>
      <c r="BX423" s="305"/>
      <c r="BY423" s="305"/>
      <c r="BZ423" s="305"/>
      <c r="CA423" s="305"/>
      <c r="CB423" s="305"/>
      <c r="CC423" s="305"/>
      <c r="CD423" s="305"/>
      <c r="CE423" s="305"/>
      <c r="CF423" s="305"/>
      <c r="CG423" s="305"/>
      <c r="CH423" s="305"/>
      <c r="CI423" s="305"/>
      <c r="CJ423" s="305"/>
      <c r="CK423" s="305"/>
      <c r="CL423" s="305"/>
      <c r="CM423" s="305"/>
      <c r="CN423" s="305"/>
      <c r="CO423" s="305"/>
      <c r="CP423" s="305"/>
      <c r="CQ423" s="305"/>
      <c r="CR423" s="305"/>
      <c r="CS423" s="305"/>
      <c r="CT423" s="305"/>
      <c r="CU423" s="305"/>
      <c r="CV423" s="305"/>
      <c r="CW423" s="305"/>
      <c r="CX423" s="305"/>
      <c r="CY423" s="305"/>
      <c r="CZ423" s="305"/>
      <c r="DA423" s="305"/>
    </row>
    <row r="424" spans="1:105" s="2" customFormat="1" ht="12.75">
      <c r="A424" s="305"/>
      <c r="B424" s="305"/>
      <c r="C424" s="305"/>
      <c r="D424" s="305"/>
      <c r="E424" s="305"/>
      <c r="F424" s="454"/>
      <c r="G424" s="454"/>
      <c r="H424" s="457"/>
      <c r="I424" s="458"/>
      <c r="J424" s="305"/>
      <c r="K424" s="305"/>
      <c r="L424" s="454"/>
      <c r="M424" s="305"/>
      <c r="N424" s="305"/>
      <c r="O424" s="305"/>
      <c r="P424" s="305"/>
      <c r="Q424" s="305"/>
      <c r="R424" s="305"/>
      <c r="S424" s="305"/>
      <c r="T424" s="305"/>
      <c r="U424" s="305"/>
      <c r="V424" s="305"/>
      <c r="W424" s="305"/>
      <c r="X424" s="305"/>
      <c r="Y424" s="305"/>
      <c r="Z424" s="305"/>
      <c r="AA424" s="305"/>
      <c r="AB424" s="305"/>
      <c r="AC424" s="305"/>
      <c r="AD424" s="305"/>
      <c r="AE424" s="305"/>
      <c r="AF424" s="305"/>
      <c r="AG424" s="305"/>
      <c r="AH424" s="305"/>
      <c r="AI424" s="305"/>
      <c r="AJ424" s="305"/>
      <c r="AK424" s="305"/>
      <c r="AL424" s="305"/>
      <c r="AM424" s="305"/>
      <c r="AN424" s="305"/>
      <c r="AO424" s="305"/>
      <c r="AP424" s="305"/>
      <c r="AQ424" s="305"/>
      <c r="AR424" s="305"/>
      <c r="AS424" s="305"/>
      <c r="AT424" s="305"/>
      <c r="AU424" s="305"/>
      <c r="AV424" s="305"/>
      <c r="AW424" s="305"/>
      <c r="AX424" s="305"/>
      <c r="AY424" s="305"/>
      <c r="AZ424" s="305"/>
      <c r="BA424" s="305"/>
      <c r="BB424" s="305"/>
      <c r="BC424" s="305"/>
      <c r="BD424" s="305"/>
      <c r="BE424" s="305"/>
      <c r="BF424" s="305"/>
      <c r="BG424" s="305"/>
      <c r="BH424" s="305"/>
      <c r="BI424" s="305"/>
      <c r="BJ424" s="305"/>
      <c r="BK424" s="305"/>
      <c r="BL424" s="305"/>
      <c r="BM424" s="305"/>
      <c r="BN424" s="305"/>
      <c r="BO424" s="305"/>
      <c r="BP424" s="305"/>
      <c r="BQ424" s="305"/>
      <c r="BR424" s="305"/>
      <c r="BS424" s="305"/>
      <c r="BT424" s="305"/>
      <c r="BU424" s="305"/>
      <c r="BV424" s="305"/>
      <c r="BW424" s="305"/>
      <c r="BX424" s="305"/>
      <c r="BY424" s="305"/>
      <c r="BZ424" s="305"/>
      <c r="CA424" s="305"/>
      <c r="CB424" s="305"/>
      <c r="CC424" s="305"/>
      <c r="CD424" s="305"/>
      <c r="CE424" s="305"/>
      <c r="CF424" s="305"/>
      <c r="CG424" s="305"/>
      <c r="CH424" s="305"/>
      <c r="CI424" s="305"/>
      <c r="CJ424" s="305"/>
      <c r="CK424" s="305"/>
      <c r="CL424" s="305"/>
      <c r="CM424" s="305"/>
      <c r="CN424" s="305"/>
      <c r="CO424" s="305"/>
      <c r="CP424" s="305"/>
      <c r="CQ424" s="305"/>
      <c r="CR424" s="305"/>
      <c r="CS424" s="305"/>
      <c r="CT424" s="305"/>
      <c r="CU424" s="305"/>
      <c r="CV424" s="305"/>
      <c r="CW424" s="305"/>
      <c r="CX424" s="305"/>
      <c r="CY424" s="305"/>
      <c r="CZ424" s="305"/>
      <c r="DA424" s="305"/>
    </row>
    <row r="425" spans="1:105" s="2" customFormat="1" ht="12.75">
      <c r="A425" s="305"/>
      <c r="B425" s="305"/>
      <c r="C425" s="305"/>
      <c r="D425" s="305"/>
      <c r="E425" s="305"/>
      <c r="F425" s="454"/>
      <c r="G425" s="454"/>
      <c r="H425" s="457"/>
      <c r="I425" s="458"/>
      <c r="J425" s="305"/>
      <c r="K425" s="305"/>
      <c r="L425" s="454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/>
      <c r="AA425" s="305"/>
      <c r="AB425" s="305"/>
      <c r="AC425" s="305"/>
      <c r="AD425" s="305"/>
      <c r="AE425" s="305"/>
      <c r="AF425" s="305"/>
      <c r="AG425" s="305"/>
      <c r="AH425" s="305"/>
      <c r="AI425" s="305"/>
      <c r="AJ425" s="305"/>
      <c r="AK425" s="305"/>
      <c r="AL425" s="305"/>
      <c r="AM425" s="305"/>
      <c r="AN425" s="305"/>
      <c r="AO425" s="305"/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  <c r="BC425" s="305"/>
      <c r="BD425" s="305"/>
      <c r="BE425" s="305"/>
      <c r="BF425" s="305"/>
      <c r="BG425" s="305"/>
      <c r="BH425" s="305"/>
      <c r="BI425" s="305"/>
      <c r="BJ425" s="305"/>
      <c r="BK425" s="305"/>
      <c r="BL425" s="305"/>
      <c r="BM425" s="305"/>
      <c r="BN425" s="305"/>
      <c r="BO425" s="305"/>
      <c r="BP425" s="305"/>
      <c r="BQ425" s="305"/>
      <c r="BR425" s="305"/>
      <c r="BS425" s="305"/>
      <c r="BT425" s="305"/>
      <c r="BU425" s="305"/>
      <c r="BV425" s="305"/>
      <c r="BW425" s="305"/>
      <c r="BX425" s="305"/>
      <c r="BY425" s="305"/>
      <c r="BZ425" s="305"/>
      <c r="CA425" s="305"/>
      <c r="CB425" s="305"/>
      <c r="CC425" s="305"/>
      <c r="CD425" s="305"/>
      <c r="CE425" s="305"/>
      <c r="CF425" s="305"/>
      <c r="CG425" s="305"/>
      <c r="CH425" s="305"/>
      <c r="CI425" s="305"/>
      <c r="CJ425" s="305"/>
      <c r="CK425" s="305"/>
      <c r="CL425" s="305"/>
      <c r="CM425" s="305"/>
      <c r="CN425" s="305"/>
      <c r="CO425" s="305"/>
      <c r="CP425" s="305"/>
      <c r="CQ425" s="305"/>
      <c r="CR425" s="305"/>
      <c r="CS425" s="305"/>
      <c r="CT425" s="305"/>
      <c r="CU425" s="305"/>
      <c r="CV425" s="305"/>
      <c r="CW425" s="305"/>
      <c r="CX425" s="305"/>
      <c r="CY425" s="305"/>
      <c r="CZ425" s="305"/>
      <c r="DA425" s="305"/>
    </row>
    <row r="426" spans="1:105" s="2" customFormat="1" ht="12.75">
      <c r="A426" s="305"/>
      <c r="B426" s="305"/>
      <c r="C426" s="305"/>
      <c r="D426" s="305"/>
      <c r="E426" s="305"/>
      <c r="F426" s="454"/>
      <c r="G426" s="454"/>
      <c r="H426" s="457"/>
      <c r="I426" s="458"/>
      <c r="J426" s="305"/>
      <c r="K426" s="305"/>
      <c r="L426" s="454"/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/>
      <c r="AA426" s="305"/>
      <c r="AB426" s="305"/>
      <c r="AC426" s="305"/>
      <c r="AD426" s="305"/>
      <c r="AE426" s="305"/>
      <c r="AF426" s="305"/>
      <c r="AG426" s="305"/>
      <c r="AH426" s="305"/>
      <c r="AI426" s="305"/>
      <c r="AJ426" s="305"/>
      <c r="AK426" s="305"/>
      <c r="AL426" s="305"/>
      <c r="AM426" s="305"/>
      <c r="AN426" s="305"/>
      <c r="AO426" s="305"/>
      <c r="AP426" s="305"/>
      <c r="AQ426" s="305"/>
      <c r="AR426" s="305"/>
      <c r="AS426" s="305"/>
      <c r="AT426" s="305"/>
      <c r="AU426" s="305"/>
      <c r="AV426" s="305"/>
      <c r="AW426" s="305"/>
      <c r="AX426" s="305"/>
      <c r="AY426" s="305"/>
      <c r="AZ426" s="305"/>
      <c r="BA426" s="305"/>
      <c r="BB426" s="305"/>
      <c r="BC426" s="305"/>
      <c r="BD426" s="305"/>
      <c r="BE426" s="305"/>
      <c r="BF426" s="305"/>
      <c r="BG426" s="305"/>
      <c r="BH426" s="305"/>
      <c r="BI426" s="305"/>
      <c r="BJ426" s="305"/>
      <c r="BK426" s="305"/>
      <c r="BL426" s="305"/>
      <c r="BM426" s="305"/>
      <c r="BN426" s="305"/>
      <c r="BO426" s="305"/>
      <c r="BP426" s="305"/>
      <c r="BQ426" s="305"/>
      <c r="BR426" s="305"/>
      <c r="BS426" s="305"/>
      <c r="BT426" s="305"/>
      <c r="BU426" s="305"/>
      <c r="BV426" s="305"/>
      <c r="BW426" s="305"/>
      <c r="BX426" s="305"/>
      <c r="BY426" s="305"/>
      <c r="BZ426" s="305"/>
      <c r="CA426" s="305"/>
      <c r="CB426" s="305"/>
      <c r="CC426" s="305"/>
      <c r="CD426" s="305"/>
      <c r="CE426" s="305"/>
      <c r="CF426" s="305"/>
      <c r="CG426" s="305"/>
      <c r="CH426" s="305"/>
      <c r="CI426" s="305"/>
      <c r="CJ426" s="305"/>
      <c r="CK426" s="305"/>
      <c r="CL426" s="305"/>
      <c r="CM426" s="305"/>
      <c r="CN426" s="305"/>
      <c r="CO426" s="305"/>
      <c r="CP426" s="305"/>
      <c r="CQ426" s="305"/>
      <c r="CR426" s="305"/>
      <c r="CS426" s="305"/>
      <c r="CT426" s="305"/>
      <c r="CU426" s="305"/>
      <c r="CV426" s="305"/>
      <c r="CW426" s="305"/>
      <c r="CX426" s="305"/>
      <c r="CY426" s="305"/>
      <c r="CZ426" s="305"/>
      <c r="DA426" s="305"/>
    </row>
    <row r="427" spans="1:105" s="2" customFormat="1" ht="12.75">
      <c r="A427" s="305"/>
      <c r="B427" s="305"/>
      <c r="C427" s="305"/>
      <c r="D427" s="305"/>
      <c r="E427" s="305"/>
      <c r="F427" s="454"/>
      <c r="G427" s="454"/>
      <c r="H427" s="457"/>
      <c r="I427" s="458"/>
      <c r="J427" s="305"/>
      <c r="K427" s="305"/>
      <c r="L427" s="454"/>
      <c r="M427" s="305"/>
      <c r="N427" s="305"/>
      <c r="O427" s="305"/>
      <c r="P427" s="305"/>
      <c r="Q427" s="305"/>
      <c r="R427" s="305"/>
      <c r="S427" s="305"/>
      <c r="T427" s="305"/>
      <c r="U427" s="305"/>
      <c r="V427" s="305"/>
      <c r="W427" s="305"/>
      <c r="X427" s="305"/>
      <c r="Y427" s="305"/>
      <c r="Z427" s="305"/>
      <c r="AA427" s="305"/>
      <c r="AB427" s="305"/>
      <c r="AC427" s="305"/>
      <c r="AD427" s="305"/>
      <c r="AE427" s="305"/>
      <c r="AF427" s="305"/>
      <c r="AG427" s="305"/>
      <c r="AH427" s="305"/>
      <c r="AI427" s="305"/>
      <c r="AJ427" s="305"/>
      <c r="AK427" s="305"/>
      <c r="AL427" s="305"/>
      <c r="AM427" s="305"/>
      <c r="AN427" s="305"/>
      <c r="AO427" s="305"/>
      <c r="AP427" s="305"/>
      <c r="AQ427" s="305"/>
      <c r="AR427" s="305"/>
      <c r="AS427" s="305"/>
      <c r="AT427" s="305"/>
      <c r="AU427" s="305"/>
      <c r="AV427" s="305"/>
      <c r="AW427" s="305"/>
      <c r="AX427" s="305"/>
      <c r="AY427" s="305"/>
      <c r="AZ427" s="305"/>
      <c r="BA427" s="305"/>
      <c r="BB427" s="305"/>
      <c r="BC427" s="305"/>
      <c r="BD427" s="305"/>
      <c r="BE427" s="305"/>
      <c r="BF427" s="305"/>
      <c r="BG427" s="305"/>
      <c r="BH427" s="305"/>
      <c r="BI427" s="305"/>
      <c r="BJ427" s="305"/>
      <c r="BK427" s="305"/>
      <c r="BL427" s="305"/>
      <c r="BM427" s="305"/>
      <c r="BN427" s="305"/>
      <c r="BO427" s="305"/>
      <c r="BP427" s="305"/>
      <c r="BQ427" s="305"/>
      <c r="BR427" s="305"/>
      <c r="BS427" s="305"/>
      <c r="BT427" s="305"/>
      <c r="BU427" s="305"/>
      <c r="BV427" s="305"/>
      <c r="BW427" s="305"/>
      <c r="BX427" s="305"/>
      <c r="BY427" s="305"/>
      <c r="BZ427" s="305"/>
      <c r="CA427" s="305"/>
      <c r="CB427" s="305"/>
      <c r="CC427" s="305"/>
      <c r="CD427" s="305"/>
      <c r="CE427" s="305"/>
      <c r="CF427" s="305"/>
      <c r="CG427" s="305"/>
      <c r="CH427" s="305"/>
      <c r="CI427" s="305"/>
      <c r="CJ427" s="305"/>
      <c r="CK427" s="305"/>
      <c r="CL427" s="305"/>
      <c r="CM427" s="305"/>
      <c r="CN427" s="305"/>
      <c r="CO427" s="305"/>
      <c r="CP427" s="305"/>
      <c r="CQ427" s="305"/>
      <c r="CR427" s="305"/>
      <c r="CS427" s="305"/>
      <c r="CT427" s="305"/>
      <c r="CU427" s="305"/>
      <c r="CV427" s="305"/>
      <c r="CW427" s="305"/>
      <c r="CX427" s="305"/>
      <c r="CY427" s="305"/>
      <c r="CZ427" s="305"/>
      <c r="DA427" s="305"/>
    </row>
    <row r="428" spans="1:105" s="2" customFormat="1" ht="12.75">
      <c r="A428" s="305"/>
      <c r="B428" s="305"/>
      <c r="C428" s="305"/>
      <c r="D428" s="305"/>
      <c r="E428" s="305"/>
      <c r="F428" s="454"/>
      <c r="G428" s="454"/>
      <c r="H428" s="457"/>
      <c r="I428" s="458"/>
      <c r="J428" s="305"/>
      <c r="K428" s="305"/>
      <c r="L428" s="454"/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305"/>
      <c r="X428" s="305"/>
      <c r="Y428" s="305"/>
      <c r="Z428" s="305"/>
      <c r="AA428" s="305"/>
      <c r="AB428" s="305"/>
      <c r="AC428" s="305"/>
      <c r="AD428" s="305"/>
      <c r="AE428" s="305"/>
      <c r="AF428" s="305"/>
      <c r="AG428" s="305"/>
      <c r="AH428" s="305"/>
      <c r="AI428" s="305"/>
      <c r="AJ428" s="305"/>
      <c r="AK428" s="305"/>
      <c r="AL428" s="305"/>
      <c r="AM428" s="305"/>
      <c r="AN428" s="305"/>
      <c r="AO428" s="305"/>
      <c r="AP428" s="305"/>
      <c r="AQ428" s="305"/>
      <c r="AR428" s="305"/>
      <c r="AS428" s="305"/>
      <c r="AT428" s="305"/>
      <c r="AU428" s="305"/>
      <c r="AV428" s="305"/>
      <c r="AW428" s="305"/>
      <c r="AX428" s="305"/>
      <c r="AY428" s="305"/>
      <c r="AZ428" s="305"/>
      <c r="BA428" s="305"/>
      <c r="BB428" s="305"/>
      <c r="BC428" s="305"/>
      <c r="BD428" s="305"/>
      <c r="BE428" s="305"/>
      <c r="BF428" s="305"/>
      <c r="BG428" s="305"/>
      <c r="BH428" s="305"/>
      <c r="BI428" s="305"/>
      <c r="BJ428" s="305"/>
      <c r="BK428" s="305"/>
      <c r="BL428" s="305"/>
      <c r="BM428" s="305"/>
      <c r="BN428" s="305"/>
      <c r="BO428" s="305"/>
      <c r="BP428" s="305"/>
      <c r="BQ428" s="305"/>
      <c r="BR428" s="305"/>
      <c r="BS428" s="305"/>
      <c r="BT428" s="305"/>
      <c r="BU428" s="305"/>
      <c r="BV428" s="305"/>
      <c r="BW428" s="305"/>
      <c r="BX428" s="305"/>
      <c r="BY428" s="305"/>
      <c r="BZ428" s="305"/>
      <c r="CA428" s="305"/>
      <c r="CB428" s="305"/>
      <c r="CC428" s="305"/>
      <c r="CD428" s="305"/>
      <c r="CE428" s="305"/>
      <c r="CF428" s="305"/>
      <c r="CG428" s="305"/>
      <c r="CH428" s="305"/>
      <c r="CI428" s="305"/>
      <c r="CJ428" s="305"/>
      <c r="CK428" s="305"/>
      <c r="CL428" s="305"/>
      <c r="CM428" s="305"/>
      <c r="CN428" s="305"/>
      <c r="CO428" s="305"/>
      <c r="CP428" s="305"/>
      <c r="CQ428" s="305"/>
      <c r="CR428" s="305"/>
      <c r="CS428" s="305"/>
      <c r="CT428" s="305"/>
      <c r="CU428" s="305"/>
      <c r="CV428" s="305"/>
      <c r="CW428" s="305"/>
      <c r="CX428" s="305"/>
      <c r="CY428" s="305"/>
      <c r="CZ428" s="305"/>
      <c r="DA428" s="305"/>
    </row>
    <row r="429" spans="1:105" s="2" customFormat="1" ht="12.75">
      <c r="A429" s="305"/>
      <c r="B429" s="305"/>
      <c r="C429" s="305"/>
      <c r="D429" s="305"/>
      <c r="E429" s="305"/>
      <c r="F429" s="454"/>
      <c r="G429" s="454"/>
      <c r="H429" s="457"/>
      <c r="I429" s="458"/>
      <c r="J429" s="305"/>
      <c r="K429" s="305"/>
      <c r="L429" s="454"/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/>
      <c r="AA429" s="305"/>
      <c r="AB429" s="305"/>
      <c r="AC429" s="305"/>
      <c r="AD429" s="305"/>
      <c r="AE429" s="305"/>
      <c r="AF429" s="305"/>
      <c r="AG429" s="305"/>
      <c r="AH429" s="305"/>
      <c r="AI429" s="305"/>
      <c r="AJ429" s="305"/>
      <c r="AK429" s="305"/>
      <c r="AL429" s="305"/>
      <c r="AM429" s="305"/>
      <c r="AN429" s="305"/>
      <c r="AO429" s="305"/>
      <c r="AP429" s="305"/>
      <c r="AQ429" s="305"/>
      <c r="AR429" s="305"/>
      <c r="AS429" s="305"/>
      <c r="AT429" s="305"/>
      <c r="AU429" s="305"/>
      <c r="AV429" s="305"/>
      <c r="AW429" s="305"/>
      <c r="AX429" s="305"/>
      <c r="AY429" s="305"/>
      <c r="AZ429" s="305"/>
      <c r="BA429" s="305"/>
      <c r="BB429" s="305"/>
      <c r="BC429" s="305"/>
      <c r="BD429" s="305"/>
      <c r="BE429" s="305"/>
      <c r="BF429" s="305"/>
      <c r="BG429" s="305"/>
      <c r="BH429" s="305"/>
      <c r="BI429" s="305"/>
      <c r="BJ429" s="305"/>
      <c r="BK429" s="305"/>
      <c r="BL429" s="305"/>
      <c r="BM429" s="305"/>
      <c r="BN429" s="305"/>
      <c r="BO429" s="305"/>
      <c r="BP429" s="305"/>
      <c r="BQ429" s="305"/>
      <c r="BR429" s="305"/>
      <c r="BS429" s="305"/>
      <c r="BT429" s="305"/>
      <c r="BU429" s="305"/>
      <c r="BV429" s="305"/>
      <c r="BW429" s="305"/>
      <c r="BX429" s="305"/>
      <c r="BY429" s="305"/>
      <c r="BZ429" s="305"/>
      <c r="CA429" s="305"/>
      <c r="CB429" s="305"/>
      <c r="CC429" s="305"/>
      <c r="CD429" s="305"/>
      <c r="CE429" s="305"/>
      <c r="CF429" s="305"/>
      <c r="CG429" s="305"/>
      <c r="CH429" s="305"/>
      <c r="CI429" s="305"/>
      <c r="CJ429" s="305"/>
      <c r="CK429" s="305"/>
      <c r="CL429" s="305"/>
      <c r="CM429" s="305"/>
      <c r="CN429" s="305"/>
      <c r="CO429" s="305"/>
      <c r="CP429" s="305"/>
      <c r="CQ429" s="305"/>
      <c r="CR429" s="305"/>
      <c r="CS429" s="305"/>
      <c r="CT429" s="305"/>
      <c r="CU429" s="305"/>
      <c r="CV429" s="305"/>
      <c r="CW429" s="305"/>
      <c r="CX429" s="305"/>
      <c r="CY429" s="305"/>
      <c r="CZ429" s="305"/>
      <c r="DA429" s="305"/>
    </row>
    <row r="430" spans="1:105" s="2" customFormat="1" ht="12.75">
      <c r="A430" s="305"/>
      <c r="B430" s="305"/>
      <c r="C430" s="305"/>
      <c r="D430" s="305"/>
      <c r="E430" s="305"/>
      <c r="F430" s="454"/>
      <c r="G430" s="454"/>
      <c r="H430" s="457"/>
      <c r="I430" s="458"/>
      <c r="J430" s="305"/>
      <c r="K430" s="305"/>
      <c r="L430" s="454"/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/>
      <c r="AA430" s="305"/>
      <c r="AB430" s="305"/>
      <c r="AC430" s="305"/>
      <c r="AD430" s="305"/>
      <c r="AE430" s="305"/>
      <c r="AF430" s="305"/>
      <c r="AG430" s="305"/>
      <c r="AH430" s="305"/>
      <c r="AI430" s="305"/>
      <c r="AJ430" s="305"/>
      <c r="AK430" s="305"/>
      <c r="AL430" s="305"/>
      <c r="AM430" s="305"/>
      <c r="AN430" s="305"/>
      <c r="AO430" s="305"/>
      <c r="AP430" s="305"/>
      <c r="AQ430" s="305"/>
      <c r="AR430" s="305"/>
      <c r="AS430" s="305"/>
      <c r="AT430" s="305"/>
      <c r="AU430" s="305"/>
      <c r="AV430" s="305"/>
      <c r="AW430" s="305"/>
      <c r="AX430" s="305"/>
      <c r="AY430" s="305"/>
      <c r="AZ430" s="305"/>
      <c r="BA430" s="305"/>
      <c r="BB430" s="305"/>
      <c r="BC430" s="305"/>
      <c r="BD430" s="305"/>
      <c r="BE430" s="305"/>
      <c r="BF430" s="305"/>
      <c r="BG430" s="305"/>
      <c r="BH430" s="305"/>
      <c r="BI430" s="305"/>
      <c r="BJ430" s="305"/>
      <c r="BK430" s="305"/>
      <c r="BL430" s="305"/>
      <c r="BM430" s="305"/>
      <c r="BN430" s="305"/>
      <c r="BO430" s="305"/>
      <c r="BP430" s="305"/>
      <c r="BQ430" s="305"/>
      <c r="BR430" s="305"/>
      <c r="BS430" s="305"/>
      <c r="BT430" s="305"/>
      <c r="BU430" s="305"/>
      <c r="BV430" s="305"/>
      <c r="BW430" s="305"/>
      <c r="BX430" s="305"/>
      <c r="BY430" s="305"/>
      <c r="BZ430" s="305"/>
      <c r="CA430" s="305"/>
      <c r="CB430" s="305"/>
      <c r="CC430" s="305"/>
      <c r="CD430" s="305"/>
      <c r="CE430" s="305"/>
      <c r="CF430" s="305"/>
      <c r="CG430" s="305"/>
      <c r="CH430" s="305"/>
      <c r="CI430" s="305"/>
      <c r="CJ430" s="305"/>
      <c r="CK430" s="305"/>
      <c r="CL430" s="305"/>
      <c r="CM430" s="305"/>
      <c r="CN430" s="305"/>
      <c r="CO430" s="305"/>
      <c r="CP430" s="305"/>
      <c r="CQ430" s="305"/>
      <c r="CR430" s="305"/>
      <c r="CS430" s="305"/>
      <c r="CT430" s="305"/>
      <c r="CU430" s="305"/>
      <c r="CV430" s="305"/>
      <c r="CW430" s="305"/>
      <c r="CX430" s="305"/>
      <c r="CY430" s="305"/>
      <c r="CZ430" s="305"/>
      <c r="DA430" s="305"/>
    </row>
    <row r="431" spans="1:105" s="2" customFormat="1" ht="12.75">
      <c r="A431" s="305"/>
      <c r="B431" s="305"/>
      <c r="C431" s="305"/>
      <c r="D431" s="305"/>
      <c r="E431" s="305"/>
      <c r="F431" s="454"/>
      <c r="G431" s="454"/>
      <c r="H431" s="457"/>
      <c r="I431" s="458"/>
      <c r="J431" s="305"/>
      <c r="K431" s="305"/>
      <c r="L431" s="454"/>
      <c r="M431" s="305"/>
      <c r="N431" s="305"/>
      <c r="O431" s="305"/>
      <c r="P431" s="305"/>
      <c r="Q431" s="305"/>
      <c r="R431" s="305"/>
      <c r="S431" s="305"/>
      <c r="T431" s="305"/>
      <c r="U431" s="305"/>
      <c r="V431" s="305"/>
      <c r="W431" s="305"/>
      <c r="X431" s="305"/>
      <c r="Y431" s="305"/>
      <c r="Z431" s="305"/>
      <c r="AA431" s="305"/>
      <c r="AB431" s="305"/>
      <c r="AC431" s="305"/>
      <c r="AD431" s="305"/>
      <c r="AE431" s="305"/>
      <c r="AF431" s="305"/>
      <c r="AG431" s="305"/>
      <c r="AH431" s="305"/>
      <c r="AI431" s="305"/>
      <c r="AJ431" s="305"/>
      <c r="AK431" s="305"/>
      <c r="AL431" s="305"/>
      <c r="AM431" s="305"/>
      <c r="AN431" s="305"/>
      <c r="AO431" s="305"/>
      <c r="AP431" s="305"/>
      <c r="AQ431" s="305"/>
      <c r="AR431" s="305"/>
      <c r="AS431" s="305"/>
      <c r="AT431" s="305"/>
      <c r="AU431" s="305"/>
      <c r="AV431" s="305"/>
      <c r="AW431" s="305"/>
      <c r="AX431" s="305"/>
      <c r="AY431" s="305"/>
      <c r="AZ431" s="305"/>
      <c r="BA431" s="305"/>
      <c r="BB431" s="305"/>
      <c r="BC431" s="305"/>
      <c r="BD431" s="305"/>
      <c r="BE431" s="305"/>
      <c r="BF431" s="305"/>
      <c r="BG431" s="305"/>
      <c r="BH431" s="305"/>
      <c r="BI431" s="305"/>
      <c r="BJ431" s="305"/>
      <c r="BK431" s="305"/>
      <c r="BL431" s="305"/>
      <c r="BM431" s="305"/>
      <c r="BN431" s="305"/>
      <c r="BO431" s="305"/>
      <c r="BP431" s="305"/>
      <c r="BQ431" s="305"/>
      <c r="BR431" s="305"/>
      <c r="BS431" s="305"/>
      <c r="BT431" s="305"/>
      <c r="BU431" s="305"/>
      <c r="BV431" s="305"/>
      <c r="BW431" s="305"/>
      <c r="BX431" s="305"/>
      <c r="BY431" s="305"/>
      <c r="BZ431" s="305"/>
      <c r="CA431" s="305"/>
      <c r="CB431" s="305"/>
      <c r="CC431" s="305"/>
      <c r="CD431" s="305"/>
      <c r="CE431" s="305"/>
      <c r="CF431" s="305"/>
      <c r="CG431" s="305"/>
      <c r="CH431" s="305"/>
      <c r="CI431" s="305"/>
      <c r="CJ431" s="305"/>
      <c r="CK431" s="305"/>
      <c r="CL431" s="305"/>
      <c r="CM431" s="305"/>
      <c r="CN431" s="305"/>
      <c r="CO431" s="305"/>
      <c r="CP431" s="305"/>
      <c r="CQ431" s="305"/>
      <c r="CR431" s="305"/>
      <c r="CS431" s="305"/>
      <c r="CT431" s="305"/>
      <c r="CU431" s="305"/>
      <c r="CV431" s="305"/>
      <c r="CW431" s="305"/>
      <c r="CX431" s="305"/>
      <c r="CY431" s="305"/>
      <c r="CZ431" s="305"/>
      <c r="DA431" s="305"/>
    </row>
    <row r="432" spans="1:105" s="2" customFormat="1" ht="12.75">
      <c r="A432" s="305"/>
      <c r="B432" s="305"/>
      <c r="C432" s="305"/>
      <c r="D432" s="305"/>
      <c r="E432" s="305"/>
      <c r="F432" s="454"/>
      <c r="G432" s="454"/>
      <c r="H432" s="457"/>
      <c r="I432" s="458"/>
      <c r="J432" s="305"/>
      <c r="K432" s="305"/>
      <c r="L432" s="454"/>
      <c r="M432" s="305"/>
      <c r="N432" s="305"/>
      <c r="O432" s="305"/>
      <c r="P432" s="305"/>
      <c r="Q432" s="305"/>
      <c r="R432" s="305"/>
      <c r="S432" s="305"/>
      <c r="T432" s="305"/>
      <c r="U432" s="305"/>
      <c r="V432" s="305"/>
      <c r="W432" s="305"/>
      <c r="X432" s="305"/>
      <c r="Y432" s="305"/>
      <c r="Z432" s="305"/>
      <c r="AA432" s="305"/>
      <c r="AB432" s="305"/>
      <c r="AC432" s="305"/>
      <c r="AD432" s="305"/>
      <c r="AE432" s="305"/>
      <c r="AF432" s="305"/>
      <c r="AG432" s="305"/>
      <c r="AH432" s="305"/>
      <c r="AI432" s="305"/>
      <c r="AJ432" s="305"/>
      <c r="AK432" s="305"/>
      <c r="AL432" s="305"/>
      <c r="AM432" s="305"/>
      <c r="AN432" s="305"/>
      <c r="AO432" s="305"/>
      <c r="AP432" s="305"/>
      <c r="AQ432" s="305"/>
      <c r="AR432" s="305"/>
      <c r="AS432" s="305"/>
      <c r="AT432" s="305"/>
      <c r="AU432" s="305"/>
      <c r="AV432" s="305"/>
      <c r="AW432" s="305"/>
      <c r="AX432" s="305"/>
      <c r="AY432" s="305"/>
      <c r="AZ432" s="305"/>
      <c r="BA432" s="305"/>
      <c r="BB432" s="305"/>
      <c r="BC432" s="305"/>
      <c r="BD432" s="305"/>
      <c r="BE432" s="305"/>
      <c r="BF432" s="305"/>
      <c r="BG432" s="305"/>
      <c r="BH432" s="305"/>
      <c r="BI432" s="305"/>
      <c r="BJ432" s="305"/>
      <c r="BK432" s="305"/>
      <c r="BL432" s="305"/>
      <c r="BM432" s="305"/>
      <c r="BN432" s="305"/>
      <c r="BO432" s="305"/>
      <c r="BP432" s="305"/>
      <c r="BQ432" s="305"/>
      <c r="BR432" s="305"/>
      <c r="BS432" s="305"/>
      <c r="BT432" s="305"/>
      <c r="BU432" s="305"/>
      <c r="BV432" s="305"/>
      <c r="BW432" s="305"/>
      <c r="BX432" s="305"/>
      <c r="BY432" s="305"/>
      <c r="BZ432" s="305"/>
      <c r="CA432" s="305"/>
      <c r="CB432" s="305"/>
      <c r="CC432" s="305"/>
      <c r="CD432" s="305"/>
      <c r="CE432" s="305"/>
      <c r="CF432" s="305"/>
      <c r="CG432" s="305"/>
      <c r="CH432" s="305"/>
      <c r="CI432" s="305"/>
      <c r="CJ432" s="305"/>
      <c r="CK432" s="305"/>
      <c r="CL432" s="305"/>
      <c r="CM432" s="305"/>
      <c r="CN432" s="305"/>
      <c r="CO432" s="305"/>
      <c r="CP432" s="305"/>
      <c r="CQ432" s="305"/>
      <c r="CR432" s="305"/>
      <c r="CS432" s="305"/>
      <c r="CT432" s="305"/>
      <c r="CU432" s="305"/>
      <c r="CV432" s="305"/>
      <c r="CW432" s="305"/>
      <c r="CX432" s="305"/>
      <c r="CY432" s="305"/>
      <c r="CZ432" s="305"/>
      <c r="DA432" s="305"/>
    </row>
    <row r="433" spans="1:105" s="2" customFormat="1" ht="12.75">
      <c r="A433" s="305"/>
      <c r="B433" s="305"/>
      <c r="C433" s="305"/>
      <c r="D433" s="305"/>
      <c r="E433" s="305"/>
      <c r="F433" s="454"/>
      <c r="G433" s="454"/>
      <c r="H433" s="457"/>
      <c r="I433" s="458"/>
      <c r="J433" s="305"/>
      <c r="K433" s="305"/>
      <c r="L433" s="454"/>
      <c r="M433" s="305"/>
      <c r="N433" s="305"/>
      <c r="O433" s="305"/>
      <c r="P433" s="305"/>
      <c r="Q433" s="305"/>
      <c r="R433" s="305"/>
      <c r="S433" s="305"/>
      <c r="T433" s="305"/>
      <c r="U433" s="305"/>
      <c r="V433" s="305"/>
      <c r="W433" s="305"/>
      <c r="X433" s="305"/>
      <c r="Y433" s="305"/>
      <c r="Z433" s="305"/>
      <c r="AA433" s="305"/>
      <c r="AB433" s="305"/>
      <c r="AC433" s="305"/>
      <c r="AD433" s="305"/>
      <c r="AE433" s="305"/>
      <c r="AF433" s="305"/>
      <c r="AG433" s="305"/>
      <c r="AH433" s="305"/>
      <c r="AI433" s="305"/>
      <c r="AJ433" s="305"/>
      <c r="AK433" s="305"/>
      <c r="AL433" s="305"/>
      <c r="AM433" s="305"/>
      <c r="AN433" s="305"/>
      <c r="AO433" s="305"/>
      <c r="AP433" s="305"/>
      <c r="AQ433" s="305"/>
      <c r="AR433" s="305"/>
      <c r="AS433" s="305"/>
      <c r="AT433" s="305"/>
      <c r="AU433" s="305"/>
      <c r="AV433" s="305"/>
      <c r="AW433" s="305"/>
      <c r="AX433" s="305"/>
      <c r="AY433" s="305"/>
      <c r="AZ433" s="305"/>
      <c r="BA433" s="305"/>
      <c r="BB433" s="305"/>
      <c r="BC433" s="305"/>
      <c r="BD433" s="305"/>
      <c r="BE433" s="305"/>
      <c r="BF433" s="305"/>
      <c r="BG433" s="305"/>
      <c r="BH433" s="305"/>
      <c r="BI433" s="305"/>
      <c r="BJ433" s="305"/>
      <c r="BK433" s="305"/>
      <c r="BL433" s="305"/>
      <c r="BM433" s="305"/>
      <c r="BN433" s="305"/>
      <c r="BO433" s="305"/>
      <c r="BP433" s="305"/>
      <c r="BQ433" s="305"/>
      <c r="BR433" s="305"/>
      <c r="BS433" s="305"/>
      <c r="BT433" s="305"/>
      <c r="BU433" s="305"/>
      <c r="BV433" s="305"/>
      <c r="BW433" s="305"/>
      <c r="BX433" s="305"/>
      <c r="BY433" s="305"/>
      <c r="BZ433" s="305"/>
      <c r="CA433" s="305"/>
      <c r="CB433" s="305"/>
      <c r="CC433" s="305"/>
      <c r="CD433" s="305"/>
      <c r="CE433" s="305"/>
      <c r="CF433" s="305"/>
      <c r="CG433" s="305"/>
      <c r="CH433" s="305"/>
      <c r="CI433" s="305"/>
      <c r="CJ433" s="305"/>
      <c r="CK433" s="305"/>
      <c r="CL433" s="305"/>
      <c r="CM433" s="305"/>
      <c r="CN433" s="305"/>
      <c r="CO433" s="305"/>
      <c r="CP433" s="305"/>
      <c r="CQ433" s="305"/>
      <c r="CR433" s="305"/>
      <c r="CS433" s="305"/>
      <c r="CT433" s="305"/>
      <c r="CU433" s="305"/>
      <c r="CV433" s="305"/>
      <c r="CW433" s="305"/>
      <c r="CX433" s="305"/>
      <c r="CY433" s="305"/>
      <c r="CZ433" s="305"/>
      <c r="DA433" s="305"/>
    </row>
    <row r="434" spans="1:105" s="2" customFormat="1" ht="12.75">
      <c r="A434" s="305"/>
      <c r="B434" s="305"/>
      <c r="C434" s="305"/>
      <c r="D434" s="305"/>
      <c r="E434" s="305"/>
      <c r="F434" s="454"/>
      <c r="G434" s="454"/>
      <c r="H434" s="457"/>
      <c r="I434" s="458"/>
      <c r="J434" s="305"/>
      <c r="K434" s="305"/>
      <c r="L434" s="454"/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/>
      <c r="AA434" s="305"/>
      <c r="AB434" s="305"/>
      <c r="AC434" s="305"/>
      <c r="AD434" s="305"/>
      <c r="AE434" s="305"/>
      <c r="AF434" s="305"/>
      <c r="AG434" s="305"/>
      <c r="AH434" s="305"/>
      <c r="AI434" s="305"/>
      <c r="AJ434" s="305"/>
      <c r="AK434" s="305"/>
      <c r="AL434" s="305"/>
      <c r="AM434" s="305"/>
      <c r="AN434" s="305"/>
      <c r="AO434" s="305"/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  <c r="BC434" s="305"/>
      <c r="BD434" s="305"/>
      <c r="BE434" s="305"/>
      <c r="BF434" s="305"/>
      <c r="BG434" s="305"/>
      <c r="BH434" s="305"/>
      <c r="BI434" s="305"/>
      <c r="BJ434" s="305"/>
      <c r="BK434" s="305"/>
      <c r="BL434" s="305"/>
      <c r="BM434" s="305"/>
      <c r="BN434" s="305"/>
      <c r="BO434" s="305"/>
      <c r="BP434" s="305"/>
      <c r="BQ434" s="305"/>
      <c r="BR434" s="305"/>
      <c r="BS434" s="305"/>
      <c r="BT434" s="305"/>
      <c r="BU434" s="305"/>
      <c r="BV434" s="305"/>
      <c r="BW434" s="305"/>
      <c r="BX434" s="305"/>
      <c r="BY434" s="305"/>
      <c r="BZ434" s="305"/>
      <c r="CA434" s="305"/>
      <c r="CB434" s="305"/>
      <c r="CC434" s="305"/>
      <c r="CD434" s="305"/>
      <c r="CE434" s="305"/>
      <c r="CF434" s="305"/>
      <c r="CG434" s="305"/>
      <c r="CH434" s="305"/>
      <c r="CI434" s="305"/>
      <c r="CJ434" s="305"/>
      <c r="CK434" s="305"/>
      <c r="CL434" s="305"/>
      <c r="CM434" s="305"/>
      <c r="CN434" s="305"/>
      <c r="CO434" s="305"/>
      <c r="CP434" s="305"/>
      <c r="CQ434" s="305"/>
      <c r="CR434" s="305"/>
      <c r="CS434" s="305"/>
      <c r="CT434" s="305"/>
      <c r="CU434" s="305"/>
      <c r="CV434" s="305"/>
      <c r="CW434" s="305"/>
      <c r="CX434" s="305"/>
      <c r="CY434" s="305"/>
      <c r="CZ434" s="305"/>
      <c r="DA434" s="305"/>
    </row>
    <row r="435" spans="1:105" s="2" customFormat="1" ht="12.75">
      <c r="A435" s="305"/>
      <c r="B435" s="305"/>
      <c r="C435" s="305"/>
      <c r="D435" s="305"/>
      <c r="E435" s="305"/>
      <c r="F435" s="454"/>
      <c r="G435" s="454"/>
      <c r="H435" s="457"/>
      <c r="I435" s="458"/>
      <c r="J435" s="305"/>
      <c r="K435" s="305"/>
      <c r="L435" s="454"/>
      <c r="M435" s="305"/>
      <c r="N435" s="305"/>
      <c r="O435" s="305"/>
      <c r="P435" s="305"/>
      <c r="Q435" s="305"/>
      <c r="R435" s="305"/>
      <c r="S435" s="305"/>
      <c r="T435" s="305"/>
      <c r="U435" s="305"/>
      <c r="V435" s="305"/>
      <c r="W435" s="305"/>
      <c r="X435" s="305"/>
      <c r="Y435" s="305"/>
      <c r="Z435" s="305"/>
      <c r="AA435" s="305"/>
      <c r="AB435" s="305"/>
      <c r="AC435" s="305"/>
      <c r="AD435" s="305"/>
      <c r="AE435" s="305"/>
      <c r="AF435" s="305"/>
      <c r="AG435" s="305"/>
      <c r="AH435" s="305"/>
      <c r="AI435" s="305"/>
      <c r="AJ435" s="305"/>
      <c r="AK435" s="305"/>
      <c r="AL435" s="305"/>
      <c r="AM435" s="305"/>
      <c r="AN435" s="305"/>
      <c r="AO435" s="305"/>
      <c r="AP435" s="305"/>
      <c r="AQ435" s="305"/>
      <c r="AR435" s="305"/>
      <c r="AS435" s="305"/>
      <c r="AT435" s="305"/>
      <c r="AU435" s="305"/>
      <c r="AV435" s="305"/>
      <c r="AW435" s="305"/>
      <c r="AX435" s="305"/>
      <c r="AY435" s="305"/>
      <c r="AZ435" s="305"/>
      <c r="BA435" s="305"/>
      <c r="BB435" s="305"/>
      <c r="BC435" s="305"/>
      <c r="BD435" s="305"/>
      <c r="BE435" s="305"/>
      <c r="BF435" s="305"/>
      <c r="BG435" s="305"/>
      <c r="BH435" s="305"/>
      <c r="BI435" s="305"/>
      <c r="BJ435" s="305"/>
      <c r="BK435" s="305"/>
      <c r="BL435" s="305"/>
      <c r="BM435" s="305"/>
      <c r="BN435" s="305"/>
      <c r="BO435" s="305"/>
      <c r="BP435" s="305"/>
      <c r="BQ435" s="305"/>
      <c r="BR435" s="305"/>
      <c r="BS435" s="305"/>
      <c r="BT435" s="305"/>
      <c r="BU435" s="305"/>
      <c r="BV435" s="305"/>
      <c r="BW435" s="305"/>
      <c r="BX435" s="305"/>
      <c r="BY435" s="305"/>
      <c r="BZ435" s="305"/>
      <c r="CA435" s="305"/>
      <c r="CB435" s="305"/>
      <c r="CC435" s="305"/>
      <c r="CD435" s="305"/>
      <c r="CE435" s="305"/>
      <c r="CF435" s="305"/>
      <c r="CG435" s="305"/>
      <c r="CH435" s="305"/>
      <c r="CI435" s="305"/>
      <c r="CJ435" s="305"/>
      <c r="CK435" s="305"/>
      <c r="CL435" s="305"/>
      <c r="CM435" s="305"/>
      <c r="CN435" s="305"/>
      <c r="CO435" s="305"/>
      <c r="CP435" s="305"/>
      <c r="CQ435" s="305"/>
      <c r="CR435" s="305"/>
      <c r="CS435" s="305"/>
      <c r="CT435" s="305"/>
      <c r="CU435" s="305"/>
      <c r="CV435" s="305"/>
      <c r="CW435" s="305"/>
      <c r="CX435" s="305"/>
      <c r="CY435" s="305"/>
      <c r="CZ435" s="305"/>
      <c r="DA435" s="305"/>
    </row>
    <row r="436" spans="1:105" s="2" customFormat="1" ht="12.75">
      <c r="A436" s="305"/>
      <c r="B436" s="305"/>
      <c r="C436" s="305"/>
      <c r="D436" s="305"/>
      <c r="E436" s="305"/>
      <c r="F436" s="454"/>
      <c r="G436" s="454"/>
      <c r="H436" s="457"/>
      <c r="I436" s="458"/>
      <c r="J436" s="305"/>
      <c r="K436" s="305"/>
      <c r="L436" s="454"/>
      <c r="M436" s="305"/>
      <c r="N436" s="305"/>
      <c r="O436" s="305"/>
      <c r="P436" s="305"/>
      <c r="Q436" s="305"/>
      <c r="R436" s="305"/>
      <c r="S436" s="305"/>
      <c r="T436" s="305"/>
      <c r="U436" s="305"/>
      <c r="V436" s="305"/>
      <c r="W436" s="305"/>
      <c r="X436" s="305"/>
      <c r="Y436" s="305"/>
      <c r="Z436" s="305"/>
      <c r="AA436" s="305"/>
      <c r="AB436" s="305"/>
      <c r="AC436" s="305"/>
      <c r="AD436" s="305"/>
      <c r="AE436" s="305"/>
      <c r="AF436" s="305"/>
      <c r="AG436" s="305"/>
      <c r="AH436" s="305"/>
      <c r="AI436" s="305"/>
      <c r="AJ436" s="305"/>
      <c r="AK436" s="305"/>
      <c r="AL436" s="305"/>
      <c r="AM436" s="305"/>
      <c r="AN436" s="305"/>
      <c r="AO436" s="305"/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  <c r="BC436" s="305"/>
      <c r="BD436" s="305"/>
      <c r="BE436" s="305"/>
      <c r="BF436" s="305"/>
      <c r="BG436" s="305"/>
      <c r="BH436" s="305"/>
      <c r="BI436" s="305"/>
      <c r="BJ436" s="305"/>
      <c r="BK436" s="305"/>
      <c r="BL436" s="305"/>
      <c r="BM436" s="305"/>
      <c r="BN436" s="305"/>
      <c r="BO436" s="305"/>
      <c r="BP436" s="305"/>
      <c r="BQ436" s="305"/>
      <c r="BR436" s="305"/>
      <c r="BS436" s="305"/>
      <c r="BT436" s="305"/>
      <c r="BU436" s="305"/>
      <c r="BV436" s="305"/>
      <c r="BW436" s="305"/>
      <c r="BX436" s="305"/>
      <c r="BY436" s="305"/>
      <c r="BZ436" s="305"/>
      <c r="CA436" s="305"/>
      <c r="CB436" s="305"/>
      <c r="CC436" s="305"/>
      <c r="CD436" s="305"/>
      <c r="CE436" s="305"/>
      <c r="CF436" s="305"/>
      <c r="CG436" s="305"/>
      <c r="CH436" s="305"/>
      <c r="CI436" s="305"/>
      <c r="CJ436" s="305"/>
      <c r="CK436" s="305"/>
      <c r="CL436" s="305"/>
      <c r="CM436" s="305"/>
      <c r="CN436" s="305"/>
      <c r="CO436" s="305"/>
      <c r="CP436" s="305"/>
      <c r="CQ436" s="305"/>
      <c r="CR436" s="305"/>
      <c r="CS436" s="305"/>
      <c r="CT436" s="305"/>
      <c r="CU436" s="305"/>
      <c r="CV436" s="305"/>
      <c r="CW436" s="305"/>
      <c r="CX436" s="305"/>
      <c r="CY436" s="305"/>
      <c r="CZ436" s="305"/>
      <c r="DA436" s="305"/>
    </row>
    <row r="437" spans="1:105" s="2" customFormat="1" ht="12.75">
      <c r="A437" s="305"/>
      <c r="B437" s="305"/>
      <c r="C437" s="305"/>
      <c r="D437" s="305"/>
      <c r="E437" s="305"/>
      <c r="F437" s="454"/>
      <c r="G437" s="454"/>
      <c r="H437" s="457"/>
      <c r="I437" s="458"/>
      <c r="J437" s="305"/>
      <c r="K437" s="305"/>
      <c r="L437" s="454"/>
      <c r="M437" s="305"/>
      <c r="N437" s="305"/>
      <c r="O437" s="305"/>
      <c r="P437" s="305"/>
      <c r="Q437" s="305"/>
      <c r="R437" s="305"/>
      <c r="S437" s="305"/>
      <c r="T437" s="305"/>
      <c r="U437" s="305"/>
      <c r="V437" s="305"/>
      <c r="W437" s="305"/>
      <c r="X437" s="305"/>
      <c r="Y437" s="305"/>
      <c r="Z437" s="305"/>
      <c r="AA437" s="305"/>
      <c r="AB437" s="305"/>
      <c r="AC437" s="305"/>
      <c r="AD437" s="305"/>
      <c r="AE437" s="305"/>
      <c r="AF437" s="305"/>
      <c r="AG437" s="305"/>
      <c r="AH437" s="305"/>
      <c r="AI437" s="305"/>
      <c r="AJ437" s="305"/>
      <c r="AK437" s="305"/>
      <c r="AL437" s="305"/>
      <c r="AM437" s="305"/>
      <c r="AN437" s="305"/>
      <c r="AO437" s="305"/>
      <c r="AP437" s="305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305"/>
      <c r="BG437" s="305"/>
      <c r="BH437" s="305"/>
      <c r="BI437" s="305"/>
      <c r="BJ437" s="305"/>
      <c r="BK437" s="305"/>
      <c r="BL437" s="305"/>
      <c r="BM437" s="305"/>
      <c r="BN437" s="305"/>
      <c r="BO437" s="305"/>
      <c r="BP437" s="305"/>
      <c r="BQ437" s="305"/>
      <c r="BR437" s="305"/>
      <c r="BS437" s="305"/>
      <c r="BT437" s="305"/>
      <c r="BU437" s="305"/>
      <c r="BV437" s="305"/>
      <c r="BW437" s="305"/>
      <c r="BX437" s="305"/>
      <c r="BY437" s="305"/>
      <c r="BZ437" s="305"/>
      <c r="CA437" s="305"/>
      <c r="CB437" s="305"/>
      <c r="CC437" s="305"/>
      <c r="CD437" s="305"/>
      <c r="CE437" s="305"/>
      <c r="CF437" s="305"/>
      <c r="CG437" s="305"/>
      <c r="CH437" s="305"/>
      <c r="CI437" s="305"/>
      <c r="CJ437" s="305"/>
      <c r="CK437" s="305"/>
      <c r="CL437" s="305"/>
      <c r="CM437" s="305"/>
      <c r="CN437" s="305"/>
      <c r="CO437" s="305"/>
      <c r="CP437" s="305"/>
      <c r="CQ437" s="305"/>
      <c r="CR437" s="305"/>
      <c r="CS437" s="305"/>
      <c r="CT437" s="305"/>
      <c r="CU437" s="305"/>
      <c r="CV437" s="305"/>
      <c r="CW437" s="305"/>
      <c r="CX437" s="305"/>
      <c r="CY437" s="305"/>
      <c r="CZ437" s="305"/>
      <c r="DA437" s="305"/>
    </row>
    <row r="438" spans="1:105" s="2" customFormat="1" ht="12.75">
      <c r="A438" s="305"/>
      <c r="B438" s="305"/>
      <c r="C438" s="305"/>
      <c r="D438" s="305"/>
      <c r="E438" s="305"/>
      <c r="F438" s="454"/>
      <c r="G438" s="454"/>
      <c r="H438" s="457"/>
      <c r="I438" s="458"/>
      <c r="J438" s="305"/>
      <c r="K438" s="305"/>
      <c r="L438" s="454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5"/>
      <c r="AB438" s="305"/>
      <c r="AC438" s="305"/>
      <c r="AD438" s="305"/>
      <c r="AE438" s="305"/>
      <c r="AF438" s="305"/>
      <c r="AG438" s="305"/>
      <c r="AH438" s="305"/>
      <c r="AI438" s="305"/>
      <c r="AJ438" s="305"/>
      <c r="AK438" s="305"/>
      <c r="AL438" s="305"/>
      <c r="AM438" s="305"/>
      <c r="AN438" s="305"/>
      <c r="AO438" s="305"/>
      <c r="AP438" s="305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305"/>
      <c r="BG438" s="305"/>
      <c r="BH438" s="305"/>
      <c r="BI438" s="305"/>
      <c r="BJ438" s="305"/>
      <c r="BK438" s="305"/>
      <c r="BL438" s="305"/>
      <c r="BM438" s="305"/>
      <c r="BN438" s="305"/>
      <c r="BO438" s="305"/>
      <c r="BP438" s="305"/>
      <c r="BQ438" s="305"/>
      <c r="BR438" s="305"/>
      <c r="BS438" s="305"/>
      <c r="BT438" s="305"/>
      <c r="BU438" s="305"/>
      <c r="BV438" s="305"/>
      <c r="BW438" s="305"/>
      <c r="BX438" s="305"/>
      <c r="BY438" s="305"/>
      <c r="BZ438" s="305"/>
      <c r="CA438" s="305"/>
      <c r="CB438" s="305"/>
      <c r="CC438" s="305"/>
      <c r="CD438" s="305"/>
      <c r="CE438" s="305"/>
      <c r="CF438" s="305"/>
      <c r="CG438" s="305"/>
      <c r="CH438" s="305"/>
      <c r="CI438" s="305"/>
      <c r="CJ438" s="305"/>
      <c r="CK438" s="305"/>
      <c r="CL438" s="305"/>
      <c r="CM438" s="305"/>
      <c r="CN438" s="305"/>
      <c r="CO438" s="305"/>
      <c r="CP438" s="305"/>
      <c r="CQ438" s="305"/>
      <c r="CR438" s="305"/>
      <c r="CS438" s="305"/>
      <c r="CT438" s="305"/>
      <c r="CU438" s="305"/>
      <c r="CV438" s="305"/>
      <c r="CW438" s="305"/>
      <c r="CX438" s="305"/>
      <c r="CY438" s="305"/>
      <c r="CZ438" s="305"/>
      <c r="DA438" s="305"/>
    </row>
    <row r="439" spans="1:105" s="2" customFormat="1" ht="12.75">
      <c r="A439" s="305"/>
      <c r="B439" s="305"/>
      <c r="C439" s="305"/>
      <c r="D439" s="305"/>
      <c r="E439" s="305"/>
      <c r="F439" s="454"/>
      <c r="G439" s="454"/>
      <c r="H439" s="457"/>
      <c r="I439" s="458"/>
      <c r="J439" s="305"/>
      <c r="K439" s="305"/>
      <c r="L439" s="454"/>
      <c r="M439" s="305"/>
      <c r="N439" s="305"/>
      <c r="O439" s="305"/>
      <c r="P439" s="305"/>
      <c r="Q439" s="305"/>
      <c r="R439" s="305"/>
      <c r="S439" s="305"/>
      <c r="T439" s="305"/>
      <c r="U439" s="305"/>
      <c r="V439" s="305"/>
      <c r="W439" s="305"/>
      <c r="X439" s="305"/>
      <c r="Y439" s="305"/>
      <c r="Z439" s="305"/>
      <c r="AA439" s="305"/>
      <c r="AB439" s="305"/>
      <c r="AC439" s="305"/>
      <c r="AD439" s="305"/>
      <c r="AE439" s="305"/>
      <c r="AF439" s="305"/>
      <c r="AG439" s="305"/>
      <c r="AH439" s="305"/>
      <c r="AI439" s="305"/>
      <c r="AJ439" s="305"/>
      <c r="AK439" s="305"/>
      <c r="AL439" s="305"/>
      <c r="AM439" s="305"/>
      <c r="AN439" s="305"/>
      <c r="AO439" s="305"/>
      <c r="AP439" s="305"/>
      <c r="AQ439" s="305"/>
      <c r="AR439" s="305"/>
      <c r="AS439" s="305"/>
      <c r="AT439" s="305"/>
      <c r="AU439" s="305"/>
      <c r="AV439" s="305"/>
      <c r="AW439" s="305"/>
      <c r="AX439" s="305"/>
      <c r="AY439" s="305"/>
      <c r="AZ439" s="305"/>
      <c r="BA439" s="305"/>
      <c r="BB439" s="305"/>
      <c r="BC439" s="305"/>
      <c r="BD439" s="305"/>
      <c r="BE439" s="305"/>
      <c r="BF439" s="305"/>
      <c r="BG439" s="305"/>
      <c r="BH439" s="305"/>
      <c r="BI439" s="305"/>
      <c r="BJ439" s="305"/>
      <c r="BK439" s="305"/>
      <c r="BL439" s="305"/>
      <c r="BM439" s="305"/>
      <c r="BN439" s="305"/>
      <c r="BO439" s="305"/>
      <c r="BP439" s="305"/>
      <c r="BQ439" s="305"/>
      <c r="BR439" s="305"/>
      <c r="BS439" s="305"/>
      <c r="BT439" s="305"/>
      <c r="BU439" s="305"/>
      <c r="BV439" s="305"/>
      <c r="BW439" s="305"/>
      <c r="BX439" s="305"/>
      <c r="BY439" s="305"/>
      <c r="BZ439" s="305"/>
      <c r="CA439" s="305"/>
      <c r="CB439" s="305"/>
      <c r="CC439" s="305"/>
      <c r="CD439" s="305"/>
      <c r="CE439" s="305"/>
      <c r="CF439" s="305"/>
      <c r="CG439" s="305"/>
      <c r="CH439" s="305"/>
      <c r="CI439" s="305"/>
      <c r="CJ439" s="305"/>
      <c r="CK439" s="305"/>
      <c r="CL439" s="305"/>
      <c r="CM439" s="305"/>
      <c r="CN439" s="305"/>
      <c r="CO439" s="305"/>
      <c r="CP439" s="305"/>
      <c r="CQ439" s="305"/>
      <c r="CR439" s="305"/>
      <c r="CS439" s="305"/>
      <c r="CT439" s="305"/>
      <c r="CU439" s="305"/>
      <c r="CV439" s="305"/>
      <c r="CW439" s="305"/>
      <c r="CX439" s="305"/>
      <c r="CY439" s="305"/>
      <c r="CZ439" s="305"/>
      <c r="DA439" s="305"/>
    </row>
    <row r="440" spans="1:105" s="2" customFormat="1" ht="12.75">
      <c r="A440" s="305"/>
      <c r="B440" s="305"/>
      <c r="C440" s="305"/>
      <c r="D440" s="305"/>
      <c r="E440" s="305"/>
      <c r="F440" s="454"/>
      <c r="G440" s="454"/>
      <c r="H440" s="457"/>
      <c r="I440" s="458"/>
      <c r="J440" s="305"/>
      <c r="K440" s="305"/>
      <c r="L440" s="454"/>
      <c r="M440" s="305"/>
      <c r="N440" s="305"/>
      <c r="O440" s="305"/>
      <c r="P440" s="305"/>
      <c r="Q440" s="305"/>
      <c r="R440" s="305"/>
      <c r="S440" s="305"/>
      <c r="T440" s="305"/>
      <c r="U440" s="305"/>
      <c r="V440" s="305"/>
      <c r="W440" s="305"/>
      <c r="X440" s="305"/>
      <c r="Y440" s="305"/>
      <c r="Z440" s="305"/>
      <c r="AA440" s="305"/>
      <c r="AB440" s="305"/>
      <c r="AC440" s="305"/>
      <c r="AD440" s="305"/>
      <c r="AE440" s="305"/>
      <c r="AF440" s="305"/>
      <c r="AG440" s="305"/>
      <c r="AH440" s="305"/>
      <c r="AI440" s="305"/>
      <c r="AJ440" s="305"/>
      <c r="AK440" s="305"/>
      <c r="AL440" s="305"/>
      <c r="AM440" s="305"/>
      <c r="AN440" s="305"/>
      <c r="AO440" s="305"/>
      <c r="AP440" s="305"/>
      <c r="AQ440" s="305"/>
      <c r="AR440" s="305"/>
      <c r="AS440" s="305"/>
      <c r="AT440" s="305"/>
      <c r="AU440" s="305"/>
      <c r="AV440" s="305"/>
      <c r="AW440" s="305"/>
      <c r="AX440" s="305"/>
      <c r="AY440" s="305"/>
      <c r="AZ440" s="305"/>
      <c r="BA440" s="305"/>
      <c r="BB440" s="305"/>
      <c r="BC440" s="305"/>
      <c r="BD440" s="305"/>
      <c r="BE440" s="305"/>
      <c r="BF440" s="305"/>
      <c r="BG440" s="305"/>
      <c r="BH440" s="305"/>
      <c r="BI440" s="305"/>
      <c r="BJ440" s="305"/>
      <c r="BK440" s="305"/>
      <c r="BL440" s="305"/>
      <c r="BM440" s="305"/>
      <c r="BN440" s="305"/>
      <c r="BO440" s="305"/>
      <c r="BP440" s="305"/>
      <c r="BQ440" s="305"/>
      <c r="BR440" s="305"/>
      <c r="BS440" s="305"/>
      <c r="BT440" s="305"/>
      <c r="BU440" s="305"/>
      <c r="BV440" s="305"/>
      <c r="BW440" s="305"/>
      <c r="BX440" s="305"/>
      <c r="BY440" s="305"/>
      <c r="BZ440" s="305"/>
      <c r="CA440" s="305"/>
      <c r="CB440" s="305"/>
      <c r="CC440" s="305"/>
      <c r="CD440" s="305"/>
      <c r="CE440" s="305"/>
      <c r="CF440" s="305"/>
      <c r="CG440" s="305"/>
      <c r="CH440" s="305"/>
      <c r="CI440" s="305"/>
      <c r="CJ440" s="305"/>
      <c r="CK440" s="305"/>
      <c r="CL440" s="305"/>
      <c r="CM440" s="305"/>
      <c r="CN440" s="305"/>
      <c r="CO440" s="305"/>
      <c r="CP440" s="305"/>
      <c r="CQ440" s="305"/>
      <c r="CR440" s="305"/>
      <c r="CS440" s="305"/>
      <c r="CT440" s="305"/>
      <c r="CU440" s="305"/>
      <c r="CV440" s="305"/>
      <c r="CW440" s="305"/>
      <c r="CX440" s="305"/>
      <c r="CY440" s="305"/>
      <c r="CZ440" s="305"/>
      <c r="DA440" s="305"/>
    </row>
    <row r="441" spans="1:105" s="2" customFormat="1" ht="12.75">
      <c r="A441" s="305"/>
      <c r="B441" s="305"/>
      <c r="C441" s="305"/>
      <c r="D441" s="305"/>
      <c r="E441" s="305"/>
      <c r="F441" s="454"/>
      <c r="G441" s="454"/>
      <c r="H441" s="457"/>
      <c r="I441" s="458"/>
      <c r="J441" s="305"/>
      <c r="K441" s="305"/>
      <c r="L441" s="454"/>
      <c r="M441" s="305"/>
      <c r="N441" s="305"/>
      <c r="O441" s="305"/>
      <c r="P441" s="305"/>
      <c r="Q441" s="305"/>
      <c r="R441" s="305"/>
      <c r="S441" s="305"/>
      <c r="T441" s="305"/>
      <c r="U441" s="305"/>
      <c r="V441" s="305"/>
      <c r="W441" s="305"/>
      <c r="X441" s="305"/>
      <c r="Y441" s="305"/>
      <c r="Z441" s="305"/>
      <c r="AA441" s="305"/>
      <c r="AB441" s="305"/>
      <c r="AC441" s="305"/>
      <c r="AD441" s="305"/>
      <c r="AE441" s="305"/>
      <c r="AF441" s="305"/>
      <c r="AG441" s="305"/>
      <c r="AH441" s="305"/>
      <c r="AI441" s="305"/>
      <c r="AJ441" s="305"/>
      <c r="AK441" s="305"/>
      <c r="AL441" s="305"/>
      <c r="AM441" s="305"/>
      <c r="AN441" s="305"/>
      <c r="AO441" s="305"/>
      <c r="AP441" s="305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305"/>
      <c r="BG441" s="305"/>
      <c r="BH441" s="305"/>
      <c r="BI441" s="305"/>
      <c r="BJ441" s="305"/>
      <c r="BK441" s="305"/>
      <c r="BL441" s="305"/>
      <c r="BM441" s="305"/>
      <c r="BN441" s="305"/>
      <c r="BO441" s="305"/>
      <c r="BP441" s="305"/>
      <c r="BQ441" s="305"/>
      <c r="BR441" s="305"/>
      <c r="BS441" s="305"/>
      <c r="BT441" s="305"/>
      <c r="BU441" s="305"/>
      <c r="BV441" s="305"/>
      <c r="BW441" s="305"/>
      <c r="BX441" s="305"/>
      <c r="BY441" s="305"/>
      <c r="BZ441" s="305"/>
      <c r="CA441" s="305"/>
      <c r="CB441" s="305"/>
      <c r="CC441" s="305"/>
      <c r="CD441" s="305"/>
      <c r="CE441" s="305"/>
      <c r="CF441" s="305"/>
      <c r="CG441" s="305"/>
      <c r="CH441" s="305"/>
      <c r="CI441" s="305"/>
      <c r="CJ441" s="305"/>
      <c r="CK441" s="305"/>
      <c r="CL441" s="305"/>
      <c r="CM441" s="305"/>
      <c r="CN441" s="305"/>
      <c r="CO441" s="305"/>
      <c r="CP441" s="305"/>
      <c r="CQ441" s="305"/>
      <c r="CR441" s="305"/>
      <c r="CS441" s="305"/>
      <c r="CT441" s="305"/>
      <c r="CU441" s="305"/>
      <c r="CV441" s="305"/>
      <c r="CW441" s="305"/>
      <c r="CX441" s="305"/>
      <c r="CY441" s="305"/>
      <c r="CZ441" s="305"/>
      <c r="DA441" s="305"/>
    </row>
    <row r="442" spans="1:105" s="2" customFormat="1" ht="12.75">
      <c r="A442" s="305"/>
      <c r="B442" s="305"/>
      <c r="C442" s="305"/>
      <c r="D442" s="305"/>
      <c r="E442" s="305"/>
      <c r="F442" s="454"/>
      <c r="G442" s="454"/>
      <c r="H442" s="457"/>
      <c r="I442" s="458"/>
      <c r="J442" s="305"/>
      <c r="K442" s="305"/>
      <c r="L442" s="454"/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/>
      <c r="AA442" s="305"/>
      <c r="AB442" s="305"/>
      <c r="AC442" s="305"/>
      <c r="AD442" s="305"/>
      <c r="AE442" s="305"/>
      <c r="AF442" s="305"/>
      <c r="AG442" s="305"/>
      <c r="AH442" s="305"/>
      <c r="AI442" s="305"/>
      <c r="AJ442" s="305"/>
      <c r="AK442" s="305"/>
      <c r="AL442" s="305"/>
      <c r="AM442" s="305"/>
      <c r="AN442" s="305"/>
      <c r="AO442" s="305"/>
      <c r="AP442" s="305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305"/>
      <c r="BG442" s="305"/>
      <c r="BH442" s="305"/>
      <c r="BI442" s="305"/>
      <c r="BJ442" s="305"/>
      <c r="BK442" s="305"/>
      <c r="BL442" s="305"/>
      <c r="BM442" s="305"/>
      <c r="BN442" s="305"/>
      <c r="BO442" s="305"/>
      <c r="BP442" s="305"/>
      <c r="BQ442" s="305"/>
      <c r="BR442" s="305"/>
      <c r="BS442" s="305"/>
      <c r="BT442" s="305"/>
      <c r="BU442" s="305"/>
      <c r="BV442" s="305"/>
      <c r="BW442" s="305"/>
      <c r="BX442" s="305"/>
      <c r="BY442" s="305"/>
      <c r="BZ442" s="305"/>
      <c r="CA442" s="305"/>
      <c r="CB442" s="305"/>
      <c r="CC442" s="305"/>
      <c r="CD442" s="305"/>
      <c r="CE442" s="305"/>
      <c r="CF442" s="305"/>
      <c r="CG442" s="305"/>
      <c r="CH442" s="305"/>
      <c r="CI442" s="305"/>
      <c r="CJ442" s="305"/>
      <c r="CK442" s="305"/>
      <c r="CL442" s="305"/>
      <c r="CM442" s="305"/>
      <c r="CN442" s="305"/>
      <c r="CO442" s="305"/>
      <c r="CP442" s="305"/>
      <c r="CQ442" s="305"/>
      <c r="CR442" s="305"/>
      <c r="CS442" s="305"/>
      <c r="CT442" s="305"/>
      <c r="CU442" s="305"/>
      <c r="CV442" s="305"/>
      <c r="CW442" s="305"/>
      <c r="CX442" s="305"/>
      <c r="CY442" s="305"/>
      <c r="CZ442" s="305"/>
      <c r="DA442" s="305"/>
    </row>
    <row r="443" spans="1:105" s="2" customFormat="1" ht="12.75">
      <c r="A443" s="305"/>
      <c r="B443" s="305"/>
      <c r="C443" s="305"/>
      <c r="D443" s="305"/>
      <c r="E443" s="305"/>
      <c r="F443" s="454"/>
      <c r="G443" s="454"/>
      <c r="H443" s="457"/>
      <c r="I443" s="458"/>
      <c r="J443" s="305"/>
      <c r="K443" s="305"/>
      <c r="L443" s="454"/>
      <c r="M443" s="305"/>
      <c r="N443" s="305"/>
      <c r="O443" s="305"/>
      <c r="P443" s="305"/>
      <c r="Q443" s="305"/>
      <c r="R443" s="305"/>
      <c r="S443" s="305"/>
      <c r="T443" s="305"/>
      <c r="U443" s="305"/>
      <c r="V443" s="305"/>
      <c r="W443" s="305"/>
      <c r="X443" s="305"/>
      <c r="Y443" s="305"/>
      <c r="Z443" s="305"/>
      <c r="AA443" s="305"/>
      <c r="AB443" s="305"/>
      <c r="AC443" s="305"/>
      <c r="AD443" s="305"/>
      <c r="AE443" s="305"/>
      <c r="AF443" s="305"/>
      <c r="AG443" s="305"/>
      <c r="AH443" s="305"/>
      <c r="AI443" s="305"/>
      <c r="AJ443" s="305"/>
      <c r="AK443" s="305"/>
      <c r="AL443" s="305"/>
      <c r="AM443" s="305"/>
      <c r="AN443" s="305"/>
      <c r="AO443" s="305"/>
      <c r="AP443" s="305"/>
      <c r="AQ443" s="305"/>
      <c r="AR443" s="305"/>
      <c r="AS443" s="305"/>
      <c r="AT443" s="305"/>
      <c r="AU443" s="305"/>
      <c r="AV443" s="305"/>
      <c r="AW443" s="305"/>
      <c r="AX443" s="305"/>
      <c r="AY443" s="305"/>
      <c r="AZ443" s="305"/>
      <c r="BA443" s="305"/>
      <c r="BB443" s="305"/>
      <c r="BC443" s="305"/>
      <c r="BD443" s="305"/>
      <c r="BE443" s="305"/>
      <c r="BF443" s="305"/>
      <c r="BG443" s="305"/>
      <c r="BH443" s="305"/>
      <c r="BI443" s="305"/>
      <c r="BJ443" s="305"/>
      <c r="BK443" s="305"/>
      <c r="BL443" s="305"/>
      <c r="BM443" s="305"/>
      <c r="BN443" s="305"/>
      <c r="BO443" s="305"/>
      <c r="BP443" s="305"/>
      <c r="BQ443" s="305"/>
      <c r="BR443" s="305"/>
      <c r="BS443" s="305"/>
      <c r="BT443" s="305"/>
      <c r="BU443" s="305"/>
      <c r="BV443" s="305"/>
      <c r="BW443" s="305"/>
      <c r="BX443" s="305"/>
      <c r="BY443" s="305"/>
      <c r="BZ443" s="305"/>
      <c r="CA443" s="305"/>
      <c r="CB443" s="305"/>
      <c r="CC443" s="305"/>
      <c r="CD443" s="305"/>
      <c r="CE443" s="305"/>
      <c r="CF443" s="305"/>
      <c r="CG443" s="305"/>
      <c r="CH443" s="305"/>
      <c r="CI443" s="305"/>
      <c r="CJ443" s="305"/>
      <c r="CK443" s="305"/>
      <c r="CL443" s="305"/>
      <c r="CM443" s="305"/>
      <c r="CN443" s="305"/>
      <c r="CO443" s="305"/>
      <c r="CP443" s="305"/>
      <c r="CQ443" s="305"/>
      <c r="CR443" s="305"/>
      <c r="CS443" s="305"/>
      <c r="CT443" s="305"/>
      <c r="CU443" s="305"/>
      <c r="CV443" s="305"/>
      <c r="CW443" s="305"/>
      <c r="CX443" s="305"/>
      <c r="CY443" s="305"/>
      <c r="CZ443" s="305"/>
      <c r="DA443" s="305"/>
    </row>
    <row r="444" spans="1:105" s="2" customFormat="1" ht="12.75">
      <c r="A444" s="305"/>
      <c r="B444" s="305"/>
      <c r="C444" s="305"/>
      <c r="D444" s="305"/>
      <c r="E444" s="305"/>
      <c r="F444" s="454"/>
      <c r="G444" s="454"/>
      <c r="H444" s="457"/>
      <c r="I444" s="458"/>
      <c r="J444" s="305"/>
      <c r="K444" s="305"/>
      <c r="L444" s="454"/>
      <c r="M444" s="305"/>
      <c r="N444" s="305"/>
      <c r="O444" s="305"/>
      <c r="P444" s="305"/>
      <c r="Q444" s="305"/>
      <c r="R444" s="305"/>
      <c r="S444" s="305"/>
      <c r="T444" s="305"/>
      <c r="U444" s="305"/>
      <c r="V444" s="305"/>
      <c r="W444" s="305"/>
      <c r="X444" s="305"/>
      <c r="Y444" s="305"/>
      <c r="Z444" s="305"/>
      <c r="AA444" s="305"/>
      <c r="AB444" s="305"/>
      <c r="AC444" s="305"/>
      <c r="AD444" s="305"/>
      <c r="AE444" s="305"/>
      <c r="AF444" s="305"/>
      <c r="AG444" s="305"/>
      <c r="AH444" s="305"/>
      <c r="AI444" s="305"/>
      <c r="AJ444" s="305"/>
      <c r="AK444" s="305"/>
      <c r="AL444" s="305"/>
      <c r="AM444" s="305"/>
      <c r="AN444" s="305"/>
      <c r="AO444" s="305"/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/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305"/>
      <c r="CC444" s="305"/>
      <c r="CD444" s="305"/>
      <c r="CE444" s="305"/>
      <c r="CF444" s="305"/>
      <c r="CG444" s="305"/>
      <c r="CH444" s="305"/>
      <c r="CI444" s="305"/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</row>
    <row r="445" spans="1:105" s="2" customFormat="1" ht="12.75">
      <c r="A445" s="305"/>
      <c r="B445" s="305"/>
      <c r="C445" s="305"/>
      <c r="D445" s="305"/>
      <c r="E445" s="305"/>
      <c r="F445" s="454"/>
      <c r="G445" s="454"/>
      <c r="H445" s="457"/>
      <c r="I445" s="458"/>
      <c r="J445" s="305"/>
      <c r="K445" s="305"/>
      <c r="L445" s="454"/>
      <c r="M445" s="305"/>
      <c r="N445" s="305"/>
      <c r="O445" s="305"/>
      <c r="P445" s="305"/>
      <c r="Q445" s="305"/>
      <c r="R445" s="305"/>
      <c r="S445" s="305"/>
      <c r="T445" s="305"/>
      <c r="U445" s="305"/>
      <c r="V445" s="305"/>
      <c r="W445" s="305"/>
      <c r="X445" s="305"/>
      <c r="Y445" s="305"/>
      <c r="Z445" s="305"/>
      <c r="AA445" s="305"/>
      <c r="AB445" s="305"/>
      <c r="AC445" s="305"/>
      <c r="AD445" s="305"/>
      <c r="AE445" s="305"/>
      <c r="AF445" s="305"/>
      <c r="AG445" s="305"/>
      <c r="AH445" s="305"/>
      <c r="AI445" s="305"/>
      <c r="AJ445" s="305"/>
      <c r="AK445" s="305"/>
      <c r="AL445" s="305"/>
      <c r="AM445" s="305"/>
      <c r="AN445" s="305"/>
      <c r="AO445" s="305"/>
      <c r="AP445" s="305"/>
      <c r="AQ445" s="305"/>
      <c r="AR445" s="305"/>
      <c r="AS445" s="305"/>
      <c r="AT445" s="305"/>
      <c r="AU445" s="305"/>
      <c r="AV445" s="305"/>
      <c r="AW445" s="305"/>
      <c r="AX445" s="305"/>
      <c r="AY445" s="305"/>
      <c r="AZ445" s="305"/>
      <c r="BA445" s="305"/>
      <c r="BB445" s="305"/>
      <c r="BC445" s="305"/>
      <c r="BD445" s="305"/>
      <c r="BE445" s="305"/>
      <c r="BF445" s="305"/>
      <c r="BG445" s="305"/>
      <c r="BH445" s="305"/>
      <c r="BI445" s="305"/>
      <c r="BJ445" s="305"/>
      <c r="BK445" s="305"/>
      <c r="BL445" s="305"/>
      <c r="BM445" s="305"/>
      <c r="BN445" s="305"/>
      <c r="BO445" s="305"/>
      <c r="BP445" s="305"/>
      <c r="BQ445" s="305"/>
      <c r="BR445" s="305"/>
      <c r="BS445" s="305"/>
      <c r="BT445" s="305"/>
      <c r="BU445" s="305"/>
      <c r="BV445" s="305"/>
      <c r="BW445" s="305"/>
      <c r="BX445" s="305"/>
      <c r="BY445" s="305"/>
      <c r="BZ445" s="305"/>
      <c r="CA445" s="305"/>
      <c r="CB445" s="305"/>
      <c r="CC445" s="305"/>
      <c r="CD445" s="305"/>
      <c r="CE445" s="305"/>
      <c r="CF445" s="305"/>
      <c r="CG445" s="305"/>
      <c r="CH445" s="305"/>
      <c r="CI445" s="305"/>
      <c r="CJ445" s="305"/>
      <c r="CK445" s="305"/>
      <c r="CL445" s="305"/>
      <c r="CM445" s="305"/>
      <c r="CN445" s="305"/>
      <c r="CO445" s="305"/>
      <c r="CP445" s="305"/>
      <c r="CQ445" s="305"/>
      <c r="CR445" s="305"/>
      <c r="CS445" s="305"/>
      <c r="CT445" s="305"/>
      <c r="CU445" s="305"/>
      <c r="CV445" s="305"/>
      <c r="CW445" s="305"/>
      <c r="CX445" s="305"/>
      <c r="CY445" s="305"/>
      <c r="CZ445" s="305"/>
      <c r="DA445" s="305"/>
    </row>
    <row r="446" spans="1:105" s="2" customFormat="1" ht="12.75">
      <c r="A446" s="305"/>
      <c r="B446" s="305"/>
      <c r="C446" s="305"/>
      <c r="D446" s="305"/>
      <c r="E446" s="305"/>
      <c r="F446" s="454"/>
      <c r="G446" s="454"/>
      <c r="H446" s="457"/>
      <c r="I446" s="458"/>
      <c r="J446" s="305"/>
      <c r="K446" s="305"/>
      <c r="L446" s="454"/>
      <c r="M446" s="305"/>
      <c r="N446" s="305"/>
      <c r="O446" s="305"/>
      <c r="P446" s="305"/>
      <c r="Q446" s="305"/>
      <c r="R446" s="305"/>
      <c r="S446" s="305"/>
      <c r="T446" s="305"/>
      <c r="U446" s="305"/>
      <c r="V446" s="305"/>
      <c r="W446" s="305"/>
      <c r="X446" s="305"/>
      <c r="Y446" s="305"/>
      <c r="Z446" s="305"/>
      <c r="AA446" s="305"/>
      <c r="AB446" s="305"/>
      <c r="AC446" s="305"/>
      <c r="AD446" s="305"/>
      <c r="AE446" s="305"/>
      <c r="AF446" s="305"/>
      <c r="AG446" s="305"/>
      <c r="AH446" s="305"/>
      <c r="AI446" s="305"/>
      <c r="AJ446" s="305"/>
      <c r="AK446" s="305"/>
      <c r="AL446" s="305"/>
      <c r="AM446" s="305"/>
      <c r="AN446" s="305"/>
      <c r="AO446" s="305"/>
      <c r="AP446" s="305"/>
      <c r="AQ446" s="305"/>
      <c r="AR446" s="305"/>
      <c r="AS446" s="305"/>
      <c r="AT446" s="305"/>
      <c r="AU446" s="305"/>
      <c r="AV446" s="305"/>
      <c r="AW446" s="305"/>
      <c r="AX446" s="305"/>
      <c r="AY446" s="305"/>
      <c r="AZ446" s="305"/>
      <c r="BA446" s="305"/>
      <c r="BB446" s="305"/>
      <c r="BC446" s="305"/>
      <c r="BD446" s="305"/>
      <c r="BE446" s="305"/>
      <c r="BF446" s="305"/>
      <c r="BG446" s="305"/>
      <c r="BH446" s="305"/>
      <c r="BI446" s="305"/>
      <c r="BJ446" s="305"/>
      <c r="BK446" s="305"/>
      <c r="BL446" s="305"/>
      <c r="BM446" s="305"/>
      <c r="BN446" s="305"/>
      <c r="BO446" s="305"/>
      <c r="BP446" s="305"/>
      <c r="BQ446" s="305"/>
      <c r="BR446" s="305"/>
      <c r="BS446" s="305"/>
      <c r="BT446" s="305"/>
      <c r="BU446" s="305"/>
      <c r="BV446" s="305"/>
      <c r="BW446" s="305"/>
      <c r="BX446" s="305"/>
      <c r="BY446" s="305"/>
      <c r="BZ446" s="305"/>
      <c r="CA446" s="305"/>
      <c r="CB446" s="305"/>
      <c r="CC446" s="305"/>
      <c r="CD446" s="305"/>
      <c r="CE446" s="305"/>
      <c r="CF446" s="305"/>
      <c r="CG446" s="305"/>
      <c r="CH446" s="305"/>
      <c r="CI446" s="305"/>
      <c r="CJ446" s="305"/>
      <c r="CK446" s="305"/>
      <c r="CL446" s="305"/>
      <c r="CM446" s="305"/>
      <c r="CN446" s="305"/>
      <c r="CO446" s="305"/>
      <c r="CP446" s="305"/>
      <c r="CQ446" s="305"/>
      <c r="CR446" s="305"/>
      <c r="CS446" s="305"/>
      <c r="CT446" s="305"/>
      <c r="CU446" s="305"/>
      <c r="CV446" s="305"/>
      <c r="CW446" s="305"/>
      <c r="CX446" s="305"/>
      <c r="CY446" s="305"/>
      <c r="CZ446" s="305"/>
      <c r="DA446" s="305"/>
    </row>
    <row r="447" spans="1:105" s="2" customFormat="1" ht="12.75">
      <c r="A447" s="305"/>
      <c r="B447" s="305"/>
      <c r="C447" s="305"/>
      <c r="D447" s="305"/>
      <c r="E447" s="305"/>
      <c r="F447" s="454"/>
      <c r="G447" s="454"/>
      <c r="H447" s="457"/>
      <c r="I447" s="458"/>
      <c r="J447" s="305"/>
      <c r="K447" s="305"/>
      <c r="L447" s="454"/>
      <c r="M447" s="305"/>
      <c r="N447" s="305"/>
      <c r="O447" s="305"/>
      <c r="P447" s="305"/>
      <c r="Q447" s="305"/>
      <c r="R447" s="305"/>
      <c r="S447" s="305"/>
      <c r="T447" s="305"/>
      <c r="U447" s="305"/>
      <c r="V447" s="305"/>
      <c r="W447" s="305"/>
      <c r="X447" s="305"/>
      <c r="Y447" s="305"/>
      <c r="Z447" s="305"/>
      <c r="AA447" s="305"/>
      <c r="AB447" s="305"/>
      <c r="AC447" s="305"/>
      <c r="AD447" s="305"/>
      <c r="AE447" s="305"/>
      <c r="AF447" s="305"/>
      <c r="AG447" s="305"/>
      <c r="AH447" s="305"/>
      <c r="AI447" s="305"/>
      <c r="AJ447" s="305"/>
      <c r="AK447" s="305"/>
      <c r="AL447" s="305"/>
      <c r="AM447" s="305"/>
      <c r="AN447" s="305"/>
      <c r="AO447" s="305"/>
      <c r="AP447" s="305"/>
      <c r="AQ447" s="305"/>
      <c r="AR447" s="305"/>
      <c r="AS447" s="305"/>
      <c r="AT447" s="305"/>
      <c r="AU447" s="305"/>
      <c r="AV447" s="305"/>
      <c r="AW447" s="305"/>
      <c r="AX447" s="305"/>
      <c r="AY447" s="305"/>
      <c r="AZ447" s="305"/>
      <c r="BA447" s="305"/>
      <c r="BB447" s="305"/>
      <c r="BC447" s="305"/>
      <c r="BD447" s="305"/>
      <c r="BE447" s="305"/>
      <c r="BF447" s="305"/>
      <c r="BG447" s="305"/>
      <c r="BH447" s="305"/>
      <c r="BI447" s="305"/>
      <c r="BJ447" s="305"/>
      <c r="BK447" s="305"/>
      <c r="BL447" s="305"/>
      <c r="BM447" s="305"/>
      <c r="BN447" s="305"/>
      <c r="BO447" s="305"/>
      <c r="BP447" s="305"/>
      <c r="BQ447" s="305"/>
      <c r="BR447" s="305"/>
      <c r="BS447" s="305"/>
      <c r="BT447" s="305"/>
      <c r="BU447" s="305"/>
      <c r="BV447" s="305"/>
      <c r="BW447" s="305"/>
      <c r="BX447" s="305"/>
      <c r="BY447" s="305"/>
      <c r="BZ447" s="305"/>
      <c r="CA447" s="305"/>
      <c r="CB447" s="305"/>
      <c r="CC447" s="305"/>
      <c r="CD447" s="305"/>
      <c r="CE447" s="305"/>
      <c r="CF447" s="305"/>
      <c r="CG447" s="305"/>
      <c r="CH447" s="305"/>
      <c r="CI447" s="305"/>
      <c r="CJ447" s="305"/>
      <c r="CK447" s="305"/>
      <c r="CL447" s="305"/>
      <c r="CM447" s="305"/>
      <c r="CN447" s="305"/>
      <c r="CO447" s="305"/>
      <c r="CP447" s="305"/>
      <c r="CQ447" s="305"/>
      <c r="CR447" s="305"/>
      <c r="CS447" s="305"/>
      <c r="CT447" s="305"/>
      <c r="CU447" s="305"/>
      <c r="CV447" s="305"/>
      <c r="CW447" s="305"/>
      <c r="CX447" s="305"/>
      <c r="CY447" s="305"/>
      <c r="CZ447" s="305"/>
      <c r="DA447" s="305"/>
    </row>
    <row r="448" spans="1:105" s="2" customFormat="1" ht="12.75">
      <c r="A448" s="305"/>
      <c r="B448" s="305"/>
      <c r="C448" s="305"/>
      <c r="D448" s="305"/>
      <c r="E448" s="305"/>
      <c r="F448" s="454"/>
      <c r="G448" s="454"/>
      <c r="H448" s="457"/>
      <c r="I448" s="458"/>
      <c r="J448" s="305"/>
      <c r="K448" s="305"/>
      <c r="L448" s="454"/>
      <c r="M448" s="305"/>
      <c r="N448" s="305"/>
      <c r="O448" s="305"/>
      <c r="P448" s="305"/>
      <c r="Q448" s="305"/>
      <c r="R448" s="305"/>
      <c r="S448" s="305"/>
      <c r="T448" s="305"/>
      <c r="U448" s="305"/>
      <c r="V448" s="305"/>
      <c r="W448" s="305"/>
      <c r="X448" s="305"/>
      <c r="Y448" s="305"/>
      <c r="Z448" s="305"/>
      <c r="AA448" s="305"/>
      <c r="AB448" s="305"/>
      <c r="AC448" s="305"/>
      <c r="AD448" s="305"/>
      <c r="AE448" s="305"/>
      <c r="AF448" s="305"/>
      <c r="AG448" s="305"/>
      <c r="AH448" s="305"/>
      <c r="AI448" s="305"/>
      <c r="AJ448" s="305"/>
      <c r="AK448" s="305"/>
      <c r="AL448" s="305"/>
      <c r="AM448" s="305"/>
      <c r="AN448" s="305"/>
      <c r="AO448" s="305"/>
      <c r="AP448" s="305"/>
      <c r="AQ448" s="305"/>
      <c r="AR448" s="305"/>
      <c r="AS448" s="305"/>
      <c r="AT448" s="305"/>
      <c r="AU448" s="305"/>
      <c r="AV448" s="305"/>
      <c r="AW448" s="305"/>
      <c r="AX448" s="305"/>
      <c r="AY448" s="305"/>
      <c r="AZ448" s="305"/>
      <c r="BA448" s="305"/>
      <c r="BB448" s="305"/>
      <c r="BC448" s="305"/>
      <c r="BD448" s="305"/>
      <c r="BE448" s="305"/>
      <c r="BF448" s="305"/>
      <c r="BG448" s="305"/>
      <c r="BH448" s="305"/>
      <c r="BI448" s="305"/>
      <c r="BJ448" s="305"/>
      <c r="BK448" s="305"/>
      <c r="BL448" s="305"/>
      <c r="BM448" s="305"/>
      <c r="BN448" s="305"/>
      <c r="BO448" s="305"/>
      <c r="BP448" s="305"/>
      <c r="BQ448" s="305"/>
      <c r="BR448" s="305"/>
      <c r="BS448" s="305"/>
      <c r="BT448" s="305"/>
      <c r="BU448" s="305"/>
      <c r="BV448" s="305"/>
      <c r="BW448" s="305"/>
      <c r="BX448" s="305"/>
      <c r="BY448" s="305"/>
      <c r="BZ448" s="305"/>
      <c r="CA448" s="305"/>
      <c r="CB448" s="305"/>
      <c r="CC448" s="305"/>
      <c r="CD448" s="305"/>
      <c r="CE448" s="305"/>
      <c r="CF448" s="305"/>
      <c r="CG448" s="305"/>
      <c r="CH448" s="305"/>
      <c r="CI448" s="305"/>
      <c r="CJ448" s="305"/>
      <c r="CK448" s="305"/>
      <c r="CL448" s="305"/>
      <c r="CM448" s="305"/>
      <c r="CN448" s="305"/>
      <c r="CO448" s="305"/>
      <c r="CP448" s="305"/>
      <c r="CQ448" s="305"/>
      <c r="CR448" s="305"/>
      <c r="CS448" s="305"/>
      <c r="CT448" s="305"/>
      <c r="CU448" s="305"/>
      <c r="CV448" s="305"/>
      <c r="CW448" s="305"/>
      <c r="CX448" s="305"/>
      <c r="CY448" s="305"/>
      <c r="CZ448" s="305"/>
      <c r="DA448" s="305"/>
    </row>
    <row r="449" spans="1:105" s="2" customFormat="1" ht="12.75">
      <c r="A449" s="305"/>
      <c r="B449" s="305"/>
      <c r="C449" s="305"/>
      <c r="D449" s="305"/>
      <c r="E449" s="305"/>
      <c r="F449" s="454"/>
      <c r="G449" s="454"/>
      <c r="H449" s="457"/>
      <c r="I449" s="458"/>
      <c r="J449" s="305"/>
      <c r="K449" s="305"/>
      <c r="L449" s="454"/>
      <c r="M449" s="305"/>
      <c r="N449" s="305"/>
      <c r="O449" s="305"/>
      <c r="P449" s="305"/>
      <c r="Q449" s="305"/>
      <c r="R449" s="305"/>
      <c r="S449" s="305"/>
      <c r="T449" s="305"/>
      <c r="U449" s="305"/>
      <c r="V449" s="305"/>
      <c r="W449" s="305"/>
      <c r="X449" s="305"/>
      <c r="Y449" s="305"/>
      <c r="Z449" s="305"/>
      <c r="AA449" s="305"/>
      <c r="AB449" s="305"/>
      <c r="AC449" s="305"/>
      <c r="AD449" s="305"/>
      <c r="AE449" s="305"/>
      <c r="AF449" s="305"/>
      <c r="AG449" s="305"/>
      <c r="AH449" s="305"/>
      <c r="AI449" s="305"/>
      <c r="AJ449" s="305"/>
      <c r="AK449" s="305"/>
      <c r="AL449" s="305"/>
      <c r="AM449" s="305"/>
      <c r="AN449" s="305"/>
      <c r="AO449" s="305"/>
      <c r="AP449" s="305"/>
      <c r="AQ449" s="305"/>
      <c r="AR449" s="305"/>
      <c r="AS449" s="305"/>
      <c r="AT449" s="305"/>
      <c r="AU449" s="305"/>
      <c r="AV449" s="305"/>
      <c r="AW449" s="305"/>
      <c r="AX449" s="305"/>
      <c r="AY449" s="305"/>
      <c r="AZ449" s="305"/>
      <c r="BA449" s="305"/>
      <c r="BB449" s="305"/>
      <c r="BC449" s="305"/>
      <c r="BD449" s="305"/>
      <c r="BE449" s="305"/>
      <c r="BF449" s="305"/>
      <c r="BG449" s="305"/>
      <c r="BH449" s="305"/>
      <c r="BI449" s="305"/>
      <c r="BJ449" s="305"/>
      <c r="BK449" s="305"/>
      <c r="BL449" s="305"/>
      <c r="BM449" s="305"/>
      <c r="BN449" s="305"/>
      <c r="BO449" s="305"/>
      <c r="BP449" s="305"/>
      <c r="BQ449" s="305"/>
      <c r="BR449" s="305"/>
      <c r="BS449" s="305"/>
      <c r="BT449" s="305"/>
      <c r="BU449" s="305"/>
      <c r="BV449" s="305"/>
      <c r="BW449" s="305"/>
      <c r="BX449" s="305"/>
      <c r="BY449" s="305"/>
      <c r="BZ449" s="305"/>
      <c r="CA449" s="305"/>
      <c r="CB449" s="305"/>
      <c r="CC449" s="305"/>
      <c r="CD449" s="305"/>
      <c r="CE449" s="305"/>
      <c r="CF449" s="305"/>
      <c r="CG449" s="305"/>
      <c r="CH449" s="305"/>
      <c r="CI449" s="305"/>
      <c r="CJ449" s="305"/>
      <c r="CK449" s="305"/>
      <c r="CL449" s="305"/>
      <c r="CM449" s="305"/>
      <c r="CN449" s="305"/>
      <c r="CO449" s="305"/>
      <c r="CP449" s="305"/>
      <c r="CQ449" s="305"/>
      <c r="CR449" s="305"/>
      <c r="CS449" s="305"/>
      <c r="CT449" s="305"/>
      <c r="CU449" s="305"/>
      <c r="CV449" s="305"/>
      <c r="CW449" s="305"/>
      <c r="CX449" s="305"/>
      <c r="CY449" s="305"/>
      <c r="CZ449" s="305"/>
      <c r="DA449" s="305"/>
    </row>
    <row r="450" spans="1:105" s="2" customFormat="1" ht="12.75">
      <c r="A450" s="305"/>
      <c r="B450" s="305"/>
      <c r="C450" s="305"/>
      <c r="D450" s="305"/>
      <c r="E450" s="305"/>
      <c r="F450" s="454"/>
      <c r="G450" s="454"/>
      <c r="H450" s="457"/>
      <c r="I450" s="458"/>
      <c r="J450" s="305"/>
      <c r="K450" s="305"/>
      <c r="L450" s="454"/>
      <c r="M450" s="305"/>
      <c r="N450" s="305"/>
      <c r="O450" s="305"/>
      <c r="P450" s="305"/>
      <c r="Q450" s="305"/>
      <c r="R450" s="305"/>
      <c r="S450" s="305"/>
      <c r="T450" s="305"/>
      <c r="U450" s="305"/>
      <c r="V450" s="305"/>
      <c r="W450" s="305"/>
      <c r="X450" s="305"/>
      <c r="Y450" s="305"/>
      <c r="Z450" s="305"/>
      <c r="AA450" s="305"/>
      <c r="AB450" s="305"/>
      <c r="AC450" s="305"/>
      <c r="AD450" s="305"/>
      <c r="AE450" s="305"/>
      <c r="AF450" s="305"/>
      <c r="AG450" s="305"/>
      <c r="AH450" s="305"/>
      <c r="AI450" s="305"/>
      <c r="AJ450" s="305"/>
      <c r="AK450" s="305"/>
      <c r="AL450" s="305"/>
      <c r="AM450" s="305"/>
      <c r="AN450" s="305"/>
      <c r="AO450" s="305"/>
      <c r="AP450" s="305"/>
      <c r="AQ450" s="305"/>
      <c r="AR450" s="305"/>
      <c r="AS450" s="305"/>
      <c r="AT450" s="305"/>
      <c r="AU450" s="305"/>
      <c r="AV450" s="305"/>
      <c r="AW450" s="305"/>
      <c r="AX450" s="305"/>
      <c r="AY450" s="305"/>
      <c r="AZ450" s="305"/>
      <c r="BA450" s="305"/>
      <c r="BB450" s="305"/>
      <c r="BC450" s="305"/>
      <c r="BD450" s="305"/>
      <c r="BE450" s="305"/>
      <c r="BF450" s="305"/>
      <c r="BG450" s="305"/>
      <c r="BH450" s="305"/>
      <c r="BI450" s="305"/>
      <c r="BJ450" s="305"/>
      <c r="BK450" s="305"/>
      <c r="BL450" s="305"/>
      <c r="BM450" s="305"/>
      <c r="BN450" s="305"/>
      <c r="BO450" s="305"/>
      <c r="BP450" s="305"/>
      <c r="BQ450" s="305"/>
      <c r="BR450" s="305"/>
      <c r="BS450" s="305"/>
      <c r="BT450" s="305"/>
      <c r="BU450" s="305"/>
      <c r="BV450" s="305"/>
      <c r="BW450" s="305"/>
      <c r="BX450" s="305"/>
      <c r="BY450" s="305"/>
      <c r="BZ450" s="305"/>
      <c r="CA450" s="305"/>
      <c r="CB450" s="305"/>
      <c r="CC450" s="305"/>
      <c r="CD450" s="305"/>
      <c r="CE450" s="305"/>
      <c r="CF450" s="305"/>
      <c r="CG450" s="305"/>
      <c r="CH450" s="305"/>
      <c r="CI450" s="305"/>
      <c r="CJ450" s="305"/>
      <c r="CK450" s="305"/>
      <c r="CL450" s="305"/>
      <c r="CM450" s="305"/>
      <c r="CN450" s="305"/>
      <c r="CO450" s="305"/>
      <c r="CP450" s="305"/>
      <c r="CQ450" s="305"/>
      <c r="CR450" s="305"/>
      <c r="CS450" s="305"/>
      <c r="CT450" s="305"/>
      <c r="CU450" s="305"/>
      <c r="CV450" s="305"/>
      <c r="CW450" s="305"/>
      <c r="CX450" s="305"/>
      <c r="CY450" s="305"/>
      <c r="CZ450" s="305"/>
      <c r="DA450" s="305"/>
    </row>
    <row r="451" spans="1:105" s="2" customFormat="1" ht="12.75">
      <c r="A451" s="305"/>
      <c r="B451" s="305"/>
      <c r="C451" s="305"/>
      <c r="D451" s="305"/>
      <c r="E451" s="305"/>
      <c r="F451" s="454"/>
      <c r="G451" s="454"/>
      <c r="H451" s="457"/>
      <c r="I451" s="458"/>
      <c r="J451" s="305"/>
      <c r="K451" s="305"/>
      <c r="L451" s="454"/>
      <c r="M451" s="305"/>
      <c r="N451" s="305"/>
      <c r="O451" s="305"/>
      <c r="P451" s="305"/>
      <c r="Q451" s="305"/>
      <c r="R451" s="305"/>
      <c r="S451" s="305"/>
      <c r="T451" s="305"/>
      <c r="U451" s="305"/>
      <c r="V451" s="305"/>
      <c r="W451" s="305"/>
      <c r="X451" s="305"/>
      <c r="Y451" s="305"/>
      <c r="Z451" s="305"/>
      <c r="AA451" s="305"/>
      <c r="AB451" s="305"/>
      <c r="AC451" s="305"/>
      <c r="AD451" s="305"/>
      <c r="AE451" s="305"/>
      <c r="AF451" s="305"/>
      <c r="AG451" s="305"/>
      <c r="AH451" s="305"/>
      <c r="AI451" s="305"/>
      <c r="AJ451" s="305"/>
      <c r="AK451" s="305"/>
      <c r="AL451" s="305"/>
      <c r="AM451" s="305"/>
      <c r="AN451" s="305"/>
      <c r="AO451" s="305"/>
      <c r="AP451" s="305"/>
      <c r="AQ451" s="305"/>
      <c r="AR451" s="305"/>
      <c r="AS451" s="305"/>
      <c r="AT451" s="305"/>
      <c r="AU451" s="305"/>
      <c r="AV451" s="305"/>
      <c r="AW451" s="305"/>
      <c r="AX451" s="305"/>
      <c r="AY451" s="305"/>
      <c r="AZ451" s="305"/>
      <c r="BA451" s="305"/>
      <c r="BB451" s="305"/>
      <c r="BC451" s="305"/>
      <c r="BD451" s="305"/>
      <c r="BE451" s="305"/>
      <c r="BF451" s="305"/>
      <c r="BG451" s="305"/>
      <c r="BH451" s="305"/>
      <c r="BI451" s="305"/>
      <c r="BJ451" s="305"/>
      <c r="BK451" s="305"/>
      <c r="BL451" s="305"/>
      <c r="BM451" s="305"/>
      <c r="BN451" s="305"/>
      <c r="BO451" s="305"/>
      <c r="BP451" s="305"/>
      <c r="BQ451" s="305"/>
      <c r="BR451" s="305"/>
      <c r="BS451" s="305"/>
      <c r="BT451" s="305"/>
      <c r="BU451" s="305"/>
      <c r="BV451" s="305"/>
      <c r="BW451" s="305"/>
      <c r="BX451" s="305"/>
      <c r="BY451" s="305"/>
      <c r="BZ451" s="305"/>
      <c r="CA451" s="305"/>
      <c r="CB451" s="305"/>
      <c r="CC451" s="305"/>
      <c r="CD451" s="305"/>
      <c r="CE451" s="305"/>
      <c r="CF451" s="305"/>
      <c r="CG451" s="305"/>
      <c r="CH451" s="305"/>
      <c r="CI451" s="305"/>
      <c r="CJ451" s="305"/>
      <c r="CK451" s="305"/>
      <c r="CL451" s="305"/>
      <c r="CM451" s="305"/>
      <c r="CN451" s="305"/>
      <c r="CO451" s="305"/>
      <c r="CP451" s="305"/>
      <c r="CQ451" s="305"/>
      <c r="CR451" s="305"/>
      <c r="CS451" s="305"/>
      <c r="CT451" s="305"/>
      <c r="CU451" s="305"/>
      <c r="CV451" s="305"/>
      <c r="CW451" s="305"/>
      <c r="CX451" s="305"/>
      <c r="CY451" s="305"/>
      <c r="CZ451" s="305"/>
      <c r="DA451" s="305"/>
    </row>
    <row r="452" spans="1:105" s="2" customFormat="1" ht="12.75">
      <c r="A452" s="305"/>
      <c r="B452" s="305"/>
      <c r="C452" s="305"/>
      <c r="D452" s="305"/>
      <c r="E452" s="305"/>
      <c r="F452" s="454"/>
      <c r="G452" s="454"/>
      <c r="H452" s="457"/>
      <c r="I452" s="458"/>
      <c r="J452" s="305"/>
      <c r="K452" s="305"/>
      <c r="L452" s="454"/>
      <c r="M452" s="305"/>
      <c r="N452" s="305"/>
      <c r="O452" s="305"/>
      <c r="P452" s="305"/>
      <c r="Q452" s="305"/>
      <c r="R452" s="305"/>
      <c r="S452" s="305"/>
      <c r="T452" s="305"/>
      <c r="U452" s="305"/>
      <c r="V452" s="305"/>
      <c r="W452" s="305"/>
      <c r="X452" s="305"/>
      <c r="Y452" s="305"/>
      <c r="Z452" s="305"/>
      <c r="AA452" s="305"/>
      <c r="AB452" s="305"/>
      <c r="AC452" s="305"/>
      <c r="AD452" s="305"/>
      <c r="AE452" s="305"/>
      <c r="AF452" s="305"/>
      <c r="AG452" s="305"/>
      <c r="AH452" s="305"/>
      <c r="AI452" s="305"/>
      <c r="AJ452" s="305"/>
      <c r="AK452" s="305"/>
      <c r="AL452" s="305"/>
      <c r="AM452" s="305"/>
      <c r="AN452" s="305"/>
      <c r="AO452" s="305"/>
      <c r="AP452" s="305"/>
      <c r="AQ452" s="305"/>
      <c r="AR452" s="305"/>
      <c r="AS452" s="305"/>
      <c r="AT452" s="305"/>
      <c r="AU452" s="305"/>
      <c r="AV452" s="305"/>
      <c r="AW452" s="305"/>
      <c r="AX452" s="305"/>
      <c r="AY452" s="305"/>
      <c r="AZ452" s="305"/>
      <c r="BA452" s="305"/>
      <c r="BB452" s="305"/>
      <c r="BC452" s="305"/>
      <c r="BD452" s="305"/>
      <c r="BE452" s="305"/>
      <c r="BF452" s="305"/>
      <c r="BG452" s="305"/>
      <c r="BH452" s="305"/>
      <c r="BI452" s="305"/>
      <c r="BJ452" s="305"/>
      <c r="BK452" s="305"/>
      <c r="BL452" s="305"/>
      <c r="BM452" s="305"/>
      <c r="BN452" s="305"/>
      <c r="BO452" s="305"/>
      <c r="BP452" s="305"/>
      <c r="BQ452" s="305"/>
      <c r="BR452" s="305"/>
      <c r="BS452" s="305"/>
      <c r="BT452" s="305"/>
      <c r="BU452" s="305"/>
      <c r="BV452" s="305"/>
      <c r="BW452" s="305"/>
      <c r="BX452" s="305"/>
      <c r="BY452" s="305"/>
      <c r="BZ452" s="305"/>
      <c r="CA452" s="305"/>
      <c r="CB452" s="305"/>
      <c r="CC452" s="305"/>
      <c r="CD452" s="305"/>
      <c r="CE452" s="305"/>
      <c r="CF452" s="305"/>
      <c r="CG452" s="305"/>
      <c r="CH452" s="305"/>
      <c r="CI452" s="305"/>
      <c r="CJ452" s="305"/>
      <c r="CK452" s="305"/>
      <c r="CL452" s="305"/>
      <c r="CM452" s="305"/>
      <c r="CN452" s="305"/>
      <c r="CO452" s="305"/>
      <c r="CP452" s="305"/>
      <c r="CQ452" s="305"/>
      <c r="CR452" s="305"/>
      <c r="CS452" s="305"/>
      <c r="CT452" s="305"/>
      <c r="CU452" s="305"/>
      <c r="CV452" s="305"/>
      <c r="CW452" s="305"/>
      <c r="CX452" s="305"/>
      <c r="CY452" s="305"/>
      <c r="CZ452" s="305"/>
      <c r="DA452" s="305"/>
    </row>
    <row r="453" spans="1:105" s="2" customFormat="1" ht="12.75">
      <c r="A453" s="305"/>
      <c r="B453" s="305"/>
      <c r="C453" s="305"/>
      <c r="D453" s="305"/>
      <c r="E453" s="305"/>
      <c r="F453" s="454"/>
      <c r="G453" s="454"/>
      <c r="H453" s="457"/>
      <c r="I453" s="458"/>
      <c r="J453" s="305"/>
      <c r="K453" s="305"/>
      <c r="L453" s="454"/>
      <c r="M453" s="305"/>
      <c r="N453" s="305"/>
      <c r="O453" s="305"/>
      <c r="P453" s="305"/>
      <c r="Q453" s="305"/>
      <c r="R453" s="305"/>
      <c r="S453" s="305"/>
      <c r="T453" s="305"/>
      <c r="U453" s="305"/>
      <c r="V453" s="305"/>
      <c r="W453" s="305"/>
      <c r="X453" s="305"/>
      <c r="Y453" s="305"/>
      <c r="Z453" s="305"/>
      <c r="AA453" s="305"/>
      <c r="AB453" s="305"/>
      <c r="AC453" s="305"/>
      <c r="AD453" s="305"/>
      <c r="AE453" s="305"/>
      <c r="AF453" s="305"/>
      <c r="AG453" s="305"/>
      <c r="AH453" s="305"/>
      <c r="AI453" s="305"/>
      <c r="AJ453" s="305"/>
      <c r="AK453" s="305"/>
      <c r="AL453" s="305"/>
      <c r="AM453" s="305"/>
      <c r="AN453" s="305"/>
      <c r="AO453" s="305"/>
      <c r="AP453" s="305"/>
      <c r="AQ453" s="305"/>
      <c r="AR453" s="305"/>
      <c r="AS453" s="305"/>
      <c r="AT453" s="305"/>
      <c r="AU453" s="305"/>
      <c r="AV453" s="305"/>
      <c r="AW453" s="305"/>
      <c r="AX453" s="305"/>
      <c r="AY453" s="305"/>
      <c r="AZ453" s="305"/>
      <c r="BA453" s="305"/>
      <c r="BB453" s="305"/>
      <c r="BC453" s="305"/>
      <c r="BD453" s="305"/>
      <c r="BE453" s="305"/>
      <c r="BF453" s="305"/>
      <c r="BG453" s="305"/>
      <c r="BH453" s="305"/>
      <c r="BI453" s="305"/>
      <c r="BJ453" s="305"/>
      <c r="BK453" s="305"/>
      <c r="BL453" s="305"/>
      <c r="BM453" s="305"/>
      <c r="BN453" s="305"/>
      <c r="BO453" s="305"/>
      <c r="BP453" s="305"/>
      <c r="BQ453" s="305"/>
      <c r="BR453" s="305"/>
      <c r="BS453" s="305"/>
      <c r="BT453" s="305"/>
      <c r="BU453" s="305"/>
      <c r="BV453" s="305"/>
      <c r="BW453" s="305"/>
      <c r="BX453" s="305"/>
      <c r="BY453" s="305"/>
      <c r="BZ453" s="305"/>
      <c r="CA453" s="305"/>
      <c r="CB453" s="305"/>
      <c r="CC453" s="305"/>
      <c r="CD453" s="305"/>
      <c r="CE453" s="305"/>
      <c r="CF453" s="305"/>
      <c r="CG453" s="305"/>
      <c r="CH453" s="305"/>
      <c r="CI453" s="305"/>
      <c r="CJ453" s="305"/>
      <c r="CK453" s="305"/>
      <c r="CL453" s="305"/>
      <c r="CM453" s="305"/>
      <c r="CN453" s="305"/>
      <c r="CO453" s="305"/>
      <c r="CP453" s="305"/>
      <c r="CQ453" s="305"/>
      <c r="CR453" s="305"/>
      <c r="CS453" s="305"/>
      <c r="CT453" s="305"/>
      <c r="CU453" s="305"/>
      <c r="CV453" s="305"/>
      <c r="CW453" s="305"/>
      <c r="CX453" s="305"/>
      <c r="CY453" s="305"/>
      <c r="CZ453" s="305"/>
      <c r="DA453" s="305"/>
    </row>
    <row r="454" spans="1:105" s="2" customFormat="1" ht="12.75">
      <c r="A454" s="305"/>
      <c r="B454" s="305"/>
      <c r="C454" s="305"/>
      <c r="D454" s="305"/>
      <c r="E454" s="305"/>
      <c r="F454" s="454"/>
      <c r="G454" s="454"/>
      <c r="H454" s="457"/>
      <c r="I454" s="458"/>
      <c r="J454" s="305"/>
      <c r="K454" s="305"/>
      <c r="L454" s="454"/>
      <c r="M454" s="305"/>
      <c r="N454" s="305"/>
      <c r="O454" s="305"/>
      <c r="P454" s="305"/>
      <c r="Q454" s="305"/>
      <c r="R454" s="305"/>
      <c r="S454" s="305"/>
      <c r="T454" s="305"/>
      <c r="U454" s="305"/>
      <c r="V454" s="305"/>
      <c r="W454" s="305"/>
      <c r="X454" s="305"/>
      <c r="Y454" s="305"/>
      <c r="Z454" s="305"/>
      <c r="AA454" s="305"/>
      <c r="AB454" s="305"/>
      <c r="AC454" s="305"/>
      <c r="AD454" s="305"/>
      <c r="AE454" s="305"/>
      <c r="AF454" s="305"/>
      <c r="AG454" s="305"/>
      <c r="AH454" s="305"/>
      <c r="AI454" s="305"/>
      <c r="AJ454" s="305"/>
      <c r="AK454" s="305"/>
      <c r="AL454" s="305"/>
      <c r="AM454" s="305"/>
      <c r="AN454" s="305"/>
      <c r="AO454" s="305"/>
      <c r="AP454" s="305"/>
      <c r="AQ454" s="305"/>
      <c r="AR454" s="305"/>
      <c r="AS454" s="305"/>
      <c r="AT454" s="305"/>
      <c r="AU454" s="305"/>
      <c r="AV454" s="305"/>
      <c r="AW454" s="305"/>
      <c r="AX454" s="305"/>
      <c r="AY454" s="305"/>
      <c r="AZ454" s="305"/>
      <c r="BA454" s="305"/>
      <c r="BB454" s="305"/>
      <c r="BC454" s="305"/>
      <c r="BD454" s="305"/>
      <c r="BE454" s="305"/>
      <c r="BF454" s="305"/>
      <c r="BG454" s="305"/>
      <c r="BH454" s="305"/>
      <c r="BI454" s="305"/>
      <c r="BJ454" s="305"/>
      <c r="BK454" s="305"/>
      <c r="BL454" s="305"/>
      <c r="BM454" s="305"/>
      <c r="BN454" s="305"/>
      <c r="BO454" s="305"/>
      <c r="BP454" s="305"/>
      <c r="BQ454" s="305"/>
      <c r="BR454" s="305"/>
      <c r="BS454" s="305"/>
      <c r="BT454" s="305"/>
      <c r="BU454" s="305"/>
      <c r="BV454" s="305"/>
      <c r="BW454" s="305"/>
      <c r="BX454" s="305"/>
      <c r="BY454" s="305"/>
      <c r="BZ454" s="305"/>
      <c r="CA454" s="305"/>
      <c r="CB454" s="305"/>
      <c r="CC454" s="305"/>
      <c r="CD454" s="305"/>
      <c r="CE454" s="305"/>
      <c r="CF454" s="305"/>
      <c r="CG454" s="305"/>
      <c r="CH454" s="305"/>
      <c r="CI454" s="305"/>
      <c r="CJ454" s="305"/>
      <c r="CK454" s="305"/>
      <c r="CL454" s="305"/>
      <c r="CM454" s="305"/>
      <c r="CN454" s="305"/>
      <c r="CO454" s="305"/>
      <c r="CP454" s="305"/>
      <c r="CQ454" s="305"/>
      <c r="CR454" s="305"/>
      <c r="CS454" s="305"/>
      <c r="CT454" s="305"/>
      <c r="CU454" s="305"/>
      <c r="CV454" s="305"/>
      <c r="CW454" s="305"/>
      <c r="CX454" s="305"/>
      <c r="CY454" s="305"/>
      <c r="CZ454" s="305"/>
      <c r="DA454" s="305"/>
    </row>
    <row r="455" spans="1:105" s="2" customFormat="1" ht="12.75">
      <c r="A455" s="305"/>
      <c r="B455" s="305"/>
      <c r="C455" s="305"/>
      <c r="D455" s="305"/>
      <c r="E455" s="305"/>
      <c r="F455" s="454"/>
      <c r="G455" s="454"/>
      <c r="H455" s="457"/>
      <c r="I455" s="458"/>
      <c r="J455" s="305"/>
      <c r="K455" s="305"/>
      <c r="L455" s="454"/>
      <c r="M455" s="305"/>
      <c r="N455" s="305"/>
      <c r="O455" s="305"/>
      <c r="P455" s="305"/>
      <c r="Q455" s="305"/>
      <c r="R455" s="305"/>
      <c r="S455" s="305"/>
      <c r="T455" s="305"/>
      <c r="U455" s="305"/>
      <c r="V455" s="305"/>
      <c r="W455" s="305"/>
      <c r="X455" s="305"/>
      <c r="Y455" s="305"/>
      <c r="Z455" s="305"/>
      <c r="AA455" s="305"/>
      <c r="AB455" s="305"/>
      <c r="AC455" s="305"/>
      <c r="AD455" s="305"/>
      <c r="AE455" s="305"/>
      <c r="AF455" s="305"/>
      <c r="AG455" s="305"/>
      <c r="AH455" s="305"/>
      <c r="AI455" s="305"/>
      <c r="AJ455" s="305"/>
      <c r="AK455" s="305"/>
      <c r="AL455" s="305"/>
      <c r="AM455" s="305"/>
      <c r="AN455" s="305"/>
      <c r="AO455" s="305"/>
      <c r="AP455" s="305"/>
      <c r="AQ455" s="305"/>
      <c r="AR455" s="305"/>
      <c r="AS455" s="305"/>
      <c r="AT455" s="305"/>
      <c r="AU455" s="305"/>
      <c r="AV455" s="305"/>
      <c r="AW455" s="305"/>
      <c r="AX455" s="305"/>
      <c r="AY455" s="305"/>
      <c r="AZ455" s="305"/>
      <c r="BA455" s="305"/>
      <c r="BB455" s="305"/>
      <c r="BC455" s="305"/>
      <c r="BD455" s="305"/>
      <c r="BE455" s="305"/>
      <c r="BF455" s="305"/>
      <c r="BG455" s="305"/>
      <c r="BH455" s="305"/>
      <c r="BI455" s="305"/>
      <c r="BJ455" s="305"/>
      <c r="BK455" s="305"/>
      <c r="BL455" s="305"/>
      <c r="BM455" s="305"/>
      <c r="BN455" s="305"/>
      <c r="BO455" s="305"/>
      <c r="BP455" s="305"/>
      <c r="BQ455" s="305"/>
      <c r="BR455" s="305"/>
      <c r="BS455" s="305"/>
      <c r="BT455" s="305"/>
      <c r="BU455" s="305"/>
      <c r="BV455" s="305"/>
      <c r="BW455" s="305"/>
      <c r="BX455" s="305"/>
      <c r="BY455" s="305"/>
      <c r="BZ455" s="305"/>
      <c r="CA455" s="305"/>
      <c r="CB455" s="305"/>
      <c r="CC455" s="305"/>
      <c r="CD455" s="305"/>
      <c r="CE455" s="305"/>
      <c r="CF455" s="305"/>
      <c r="CG455" s="305"/>
      <c r="CH455" s="305"/>
      <c r="CI455" s="305"/>
      <c r="CJ455" s="305"/>
      <c r="CK455" s="305"/>
      <c r="CL455" s="305"/>
      <c r="CM455" s="305"/>
      <c r="CN455" s="305"/>
      <c r="CO455" s="305"/>
      <c r="CP455" s="305"/>
      <c r="CQ455" s="305"/>
      <c r="CR455" s="305"/>
      <c r="CS455" s="305"/>
      <c r="CT455" s="305"/>
      <c r="CU455" s="305"/>
      <c r="CV455" s="305"/>
      <c r="CW455" s="305"/>
      <c r="CX455" s="305"/>
      <c r="CY455" s="305"/>
      <c r="CZ455" s="305"/>
      <c r="DA455" s="305"/>
    </row>
    <row r="456" spans="1:105" s="2" customFormat="1" ht="12.75">
      <c r="A456" s="305"/>
      <c r="B456" s="305"/>
      <c r="C456" s="305"/>
      <c r="D456" s="305"/>
      <c r="E456" s="305"/>
      <c r="F456" s="454"/>
      <c r="G456" s="454"/>
      <c r="H456" s="457"/>
      <c r="I456" s="458"/>
      <c r="J456" s="305"/>
      <c r="K456" s="305"/>
      <c r="L456" s="454"/>
      <c r="M456" s="305"/>
      <c r="N456" s="305"/>
      <c r="O456" s="305"/>
      <c r="P456" s="305"/>
      <c r="Q456" s="305"/>
      <c r="R456" s="305"/>
      <c r="S456" s="305"/>
      <c r="T456" s="305"/>
      <c r="U456" s="305"/>
      <c r="V456" s="305"/>
      <c r="W456" s="305"/>
      <c r="X456" s="305"/>
      <c r="Y456" s="305"/>
      <c r="Z456" s="305"/>
      <c r="AA456" s="305"/>
      <c r="AB456" s="305"/>
      <c r="AC456" s="305"/>
      <c r="AD456" s="305"/>
      <c r="AE456" s="305"/>
      <c r="AF456" s="305"/>
      <c r="AG456" s="305"/>
      <c r="AH456" s="305"/>
      <c r="AI456" s="305"/>
      <c r="AJ456" s="305"/>
      <c r="AK456" s="305"/>
      <c r="AL456" s="305"/>
      <c r="AM456" s="305"/>
      <c r="AN456" s="305"/>
      <c r="AO456" s="305"/>
      <c r="AP456" s="305"/>
      <c r="AQ456" s="305"/>
      <c r="AR456" s="305"/>
      <c r="AS456" s="305"/>
      <c r="AT456" s="305"/>
      <c r="AU456" s="305"/>
      <c r="AV456" s="305"/>
      <c r="AW456" s="305"/>
      <c r="AX456" s="305"/>
      <c r="AY456" s="305"/>
      <c r="AZ456" s="305"/>
      <c r="BA456" s="305"/>
      <c r="BB456" s="305"/>
      <c r="BC456" s="305"/>
      <c r="BD456" s="305"/>
      <c r="BE456" s="305"/>
      <c r="BF456" s="305"/>
      <c r="BG456" s="305"/>
      <c r="BH456" s="305"/>
      <c r="BI456" s="305"/>
      <c r="BJ456" s="305"/>
      <c r="BK456" s="305"/>
      <c r="BL456" s="305"/>
      <c r="BM456" s="305"/>
      <c r="BN456" s="305"/>
      <c r="BO456" s="305"/>
      <c r="BP456" s="305"/>
      <c r="BQ456" s="305"/>
      <c r="BR456" s="305"/>
      <c r="BS456" s="305"/>
      <c r="BT456" s="305"/>
      <c r="BU456" s="305"/>
      <c r="BV456" s="305"/>
      <c r="BW456" s="305"/>
      <c r="BX456" s="305"/>
      <c r="BY456" s="305"/>
      <c r="BZ456" s="305"/>
      <c r="CA456" s="305"/>
      <c r="CB456" s="305"/>
      <c r="CC456" s="305"/>
      <c r="CD456" s="305"/>
      <c r="CE456" s="305"/>
      <c r="CF456" s="305"/>
      <c r="CG456" s="305"/>
      <c r="CH456" s="305"/>
      <c r="CI456" s="305"/>
      <c r="CJ456" s="305"/>
      <c r="CK456" s="305"/>
      <c r="CL456" s="305"/>
      <c r="CM456" s="305"/>
      <c r="CN456" s="305"/>
      <c r="CO456" s="305"/>
      <c r="CP456" s="305"/>
      <c r="CQ456" s="305"/>
      <c r="CR456" s="305"/>
      <c r="CS456" s="305"/>
      <c r="CT456" s="305"/>
      <c r="CU456" s="305"/>
      <c r="CV456" s="305"/>
      <c r="CW456" s="305"/>
      <c r="CX456" s="305"/>
      <c r="CY456" s="305"/>
      <c r="CZ456" s="305"/>
      <c r="DA456" s="305"/>
    </row>
    <row r="457" spans="1:105" s="2" customFormat="1" ht="12.75">
      <c r="A457" s="305"/>
      <c r="B457" s="305"/>
      <c r="C457" s="305"/>
      <c r="D457" s="305"/>
      <c r="E457" s="305"/>
      <c r="F457" s="454"/>
      <c r="G457" s="454"/>
      <c r="H457" s="457"/>
      <c r="I457" s="458"/>
      <c r="J457" s="305"/>
      <c r="K457" s="305"/>
      <c r="L457" s="454"/>
      <c r="M457" s="305"/>
      <c r="N457" s="305"/>
      <c r="O457" s="305"/>
      <c r="P457" s="305"/>
      <c r="Q457" s="305"/>
      <c r="R457" s="305"/>
      <c r="S457" s="305"/>
      <c r="T457" s="305"/>
      <c r="U457" s="305"/>
      <c r="V457" s="305"/>
      <c r="W457" s="305"/>
      <c r="X457" s="305"/>
      <c r="Y457" s="305"/>
      <c r="Z457" s="305"/>
      <c r="AA457" s="305"/>
      <c r="AB457" s="305"/>
      <c r="AC457" s="305"/>
      <c r="AD457" s="305"/>
      <c r="AE457" s="305"/>
      <c r="AF457" s="305"/>
      <c r="AG457" s="305"/>
      <c r="AH457" s="305"/>
      <c r="AI457" s="305"/>
      <c r="AJ457" s="305"/>
      <c r="AK457" s="305"/>
      <c r="AL457" s="305"/>
      <c r="AM457" s="305"/>
      <c r="AN457" s="305"/>
      <c r="AO457" s="305"/>
      <c r="AP457" s="305"/>
      <c r="AQ457" s="305"/>
      <c r="AR457" s="305"/>
      <c r="AS457" s="305"/>
      <c r="AT457" s="305"/>
      <c r="AU457" s="305"/>
      <c r="AV457" s="305"/>
      <c r="AW457" s="305"/>
      <c r="AX457" s="305"/>
      <c r="AY457" s="305"/>
      <c r="AZ457" s="305"/>
      <c r="BA457" s="305"/>
      <c r="BB457" s="305"/>
      <c r="BC457" s="305"/>
      <c r="BD457" s="305"/>
      <c r="BE457" s="305"/>
      <c r="BF457" s="305"/>
      <c r="BG457" s="305"/>
      <c r="BH457" s="305"/>
      <c r="BI457" s="305"/>
      <c r="BJ457" s="305"/>
      <c r="BK457" s="305"/>
      <c r="BL457" s="305"/>
      <c r="BM457" s="305"/>
      <c r="BN457" s="305"/>
      <c r="BO457" s="305"/>
      <c r="BP457" s="305"/>
      <c r="BQ457" s="305"/>
      <c r="BR457" s="305"/>
      <c r="BS457" s="305"/>
      <c r="BT457" s="305"/>
      <c r="BU457" s="305"/>
      <c r="BV457" s="305"/>
      <c r="BW457" s="305"/>
      <c r="BX457" s="305"/>
      <c r="BY457" s="305"/>
      <c r="BZ457" s="305"/>
      <c r="CA457" s="305"/>
      <c r="CB457" s="305"/>
      <c r="CC457" s="305"/>
      <c r="CD457" s="305"/>
      <c r="CE457" s="305"/>
      <c r="CF457" s="305"/>
      <c r="CG457" s="305"/>
      <c r="CH457" s="305"/>
      <c r="CI457" s="305"/>
      <c r="CJ457" s="305"/>
      <c r="CK457" s="305"/>
      <c r="CL457" s="305"/>
      <c r="CM457" s="305"/>
      <c r="CN457" s="305"/>
      <c r="CO457" s="305"/>
      <c r="CP457" s="305"/>
      <c r="CQ457" s="305"/>
      <c r="CR457" s="305"/>
      <c r="CS457" s="305"/>
      <c r="CT457" s="305"/>
      <c r="CU457" s="305"/>
      <c r="CV457" s="305"/>
      <c r="CW457" s="305"/>
      <c r="CX457" s="305"/>
      <c r="CY457" s="305"/>
      <c r="CZ457" s="305"/>
      <c r="DA457" s="305"/>
    </row>
    <row r="458" spans="1:105" s="2" customFormat="1" ht="12.75">
      <c r="A458" s="305"/>
      <c r="B458" s="305"/>
      <c r="C458" s="305"/>
      <c r="D458" s="305"/>
      <c r="E458" s="305"/>
      <c r="F458" s="454"/>
      <c r="G458" s="454"/>
      <c r="H458" s="457"/>
      <c r="I458" s="458"/>
      <c r="J458" s="305"/>
      <c r="K458" s="305"/>
      <c r="L458" s="454"/>
      <c r="M458" s="305"/>
      <c r="N458" s="305"/>
      <c r="O458" s="305"/>
      <c r="P458" s="305"/>
      <c r="Q458" s="305"/>
      <c r="R458" s="305"/>
      <c r="S458" s="305"/>
      <c r="T458" s="305"/>
      <c r="U458" s="305"/>
      <c r="V458" s="305"/>
      <c r="W458" s="305"/>
      <c r="X458" s="305"/>
      <c r="Y458" s="305"/>
      <c r="Z458" s="305"/>
      <c r="AA458" s="305"/>
      <c r="AB458" s="305"/>
      <c r="AC458" s="305"/>
      <c r="AD458" s="305"/>
      <c r="AE458" s="305"/>
      <c r="AF458" s="305"/>
      <c r="AG458" s="305"/>
      <c r="AH458" s="305"/>
      <c r="AI458" s="305"/>
      <c r="AJ458" s="305"/>
      <c r="AK458" s="305"/>
      <c r="AL458" s="305"/>
      <c r="AM458" s="305"/>
      <c r="AN458" s="305"/>
      <c r="AO458" s="305"/>
      <c r="AP458" s="305"/>
      <c r="AQ458" s="305"/>
      <c r="AR458" s="305"/>
      <c r="AS458" s="305"/>
      <c r="AT458" s="305"/>
      <c r="AU458" s="305"/>
      <c r="AV458" s="305"/>
      <c r="AW458" s="305"/>
      <c r="AX458" s="305"/>
      <c r="AY458" s="305"/>
      <c r="AZ458" s="305"/>
      <c r="BA458" s="305"/>
      <c r="BB458" s="305"/>
      <c r="BC458" s="305"/>
      <c r="BD458" s="305"/>
      <c r="BE458" s="305"/>
      <c r="BF458" s="305"/>
      <c r="BG458" s="305"/>
      <c r="BH458" s="305"/>
      <c r="BI458" s="305"/>
      <c r="BJ458" s="305"/>
      <c r="BK458" s="305"/>
      <c r="BL458" s="305"/>
      <c r="BM458" s="305"/>
      <c r="BN458" s="305"/>
      <c r="BO458" s="305"/>
      <c r="BP458" s="305"/>
      <c r="BQ458" s="305"/>
      <c r="BR458" s="305"/>
      <c r="BS458" s="305"/>
      <c r="BT458" s="305"/>
      <c r="BU458" s="305"/>
      <c r="BV458" s="305"/>
      <c r="BW458" s="305"/>
      <c r="BX458" s="305"/>
      <c r="BY458" s="305"/>
      <c r="BZ458" s="305"/>
      <c r="CA458" s="305"/>
      <c r="CB458" s="305"/>
      <c r="CC458" s="305"/>
      <c r="CD458" s="305"/>
      <c r="CE458" s="305"/>
      <c r="CF458" s="305"/>
      <c r="CG458" s="305"/>
      <c r="CH458" s="305"/>
      <c r="CI458" s="305"/>
      <c r="CJ458" s="305"/>
      <c r="CK458" s="305"/>
      <c r="CL458" s="305"/>
      <c r="CM458" s="305"/>
      <c r="CN458" s="305"/>
      <c r="CO458" s="305"/>
      <c r="CP458" s="305"/>
      <c r="CQ458" s="305"/>
      <c r="CR458" s="305"/>
      <c r="CS458" s="305"/>
      <c r="CT458" s="305"/>
      <c r="CU458" s="305"/>
      <c r="CV458" s="305"/>
      <c r="CW458" s="305"/>
      <c r="CX458" s="305"/>
      <c r="CY458" s="305"/>
      <c r="CZ458" s="305"/>
      <c r="DA458" s="305"/>
    </row>
    <row r="459" spans="1:105" s="2" customFormat="1" ht="12.75">
      <c r="A459" s="305"/>
      <c r="B459" s="305"/>
      <c r="C459" s="305"/>
      <c r="D459" s="305"/>
      <c r="E459" s="305"/>
      <c r="F459" s="454"/>
      <c r="G459" s="454"/>
      <c r="H459" s="457"/>
      <c r="I459" s="458"/>
      <c r="J459" s="305"/>
      <c r="K459" s="305"/>
      <c r="L459" s="454"/>
      <c r="M459" s="305"/>
      <c r="N459" s="305"/>
      <c r="O459" s="305"/>
      <c r="P459" s="305"/>
      <c r="Q459" s="305"/>
      <c r="R459" s="305"/>
      <c r="S459" s="305"/>
      <c r="T459" s="305"/>
      <c r="U459" s="305"/>
      <c r="V459" s="305"/>
      <c r="W459" s="305"/>
      <c r="X459" s="305"/>
      <c r="Y459" s="305"/>
      <c r="Z459" s="305"/>
      <c r="AA459" s="305"/>
      <c r="AB459" s="305"/>
      <c r="AC459" s="305"/>
      <c r="AD459" s="305"/>
      <c r="AE459" s="305"/>
      <c r="AF459" s="305"/>
      <c r="AG459" s="305"/>
      <c r="AH459" s="305"/>
      <c r="AI459" s="305"/>
      <c r="AJ459" s="305"/>
      <c r="AK459" s="305"/>
      <c r="AL459" s="305"/>
      <c r="AM459" s="305"/>
      <c r="AN459" s="305"/>
      <c r="AO459" s="305"/>
      <c r="AP459" s="305"/>
      <c r="AQ459" s="305"/>
      <c r="AR459" s="305"/>
      <c r="AS459" s="305"/>
      <c r="AT459" s="305"/>
      <c r="AU459" s="305"/>
      <c r="AV459" s="305"/>
      <c r="AW459" s="305"/>
      <c r="AX459" s="305"/>
      <c r="AY459" s="305"/>
      <c r="AZ459" s="305"/>
      <c r="BA459" s="305"/>
      <c r="BB459" s="305"/>
      <c r="BC459" s="305"/>
      <c r="BD459" s="305"/>
      <c r="BE459" s="305"/>
      <c r="BF459" s="305"/>
      <c r="BG459" s="305"/>
      <c r="BH459" s="305"/>
      <c r="BI459" s="305"/>
      <c r="BJ459" s="305"/>
      <c r="BK459" s="305"/>
      <c r="BL459" s="305"/>
      <c r="BM459" s="305"/>
      <c r="BN459" s="305"/>
      <c r="BO459" s="305"/>
      <c r="BP459" s="305"/>
      <c r="BQ459" s="305"/>
      <c r="BR459" s="305"/>
      <c r="BS459" s="305"/>
      <c r="BT459" s="305"/>
      <c r="BU459" s="305"/>
      <c r="BV459" s="305"/>
      <c r="BW459" s="305"/>
      <c r="BX459" s="305"/>
      <c r="BY459" s="305"/>
      <c r="BZ459" s="305"/>
      <c r="CA459" s="305"/>
      <c r="CB459" s="305"/>
      <c r="CC459" s="305"/>
      <c r="CD459" s="305"/>
      <c r="CE459" s="305"/>
      <c r="CF459" s="305"/>
      <c r="CG459" s="305"/>
      <c r="CH459" s="305"/>
      <c r="CI459" s="305"/>
      <c r="CJ459" s="305"/>
      <c r="CK459" s="305"/>
      <c r="CL459" s="305"/>
      <c r="CM459" s="305"/>
      <c r="CN459" s="305"/>
      <c r="CO459" s="305"/>
      <c r="CP459" s="305"/>
      <c r="CQ459" s="305"/>
      <c r="CR459" s="305"/>
      <c r="CS459" s="305"/>
      <c r="CT459" s="305"/>
      <c r="CU459" s="305"/>
      <c r="CV459" s="305"/>
      <c r="CW459" s="305"/>
      <c r="CX459" s="305"/>
      <c r="CY459" s="305"/>
      <c r="CZ459" s="305"/>
      <c r="DA459" s="305"/>
    </row>
    <row r="460" spans="1:105" s="2" customFormat="1" ht="12.75">
      <c r="A460" s="305"/>
      <c r="B460" s="305"/>
      <c r="C460" s="305"/>
      <c r="D460" s="305"/>
      <c r="E460" s="305"/>
      <c r="F460" s="454"/>
      <c r="G460" s="454"/>
      <c r="H460" s="457"/>
      <c r="I460" s="458"/>
      <c r="J460" s="305"/>
      <c r="K460" s="305"/>
      <c r="L460" s="454"/>
      <c r="M460" s="305"/>
      <c r="N460" s="305"/>
      <c r="O460" s="305"/>
      <c r="P460" s="305"/>
      <c r="Q460" s="305"/>
      <c r="R460" s="305"/>
      <c r="S460" s="305"/>
      <c r="T460" s="305"/>
      <c r="U460" s="305"/>
      <c r="V460" s="305"/>
      <c r="W460" s="305"/>
      <c r="X460" s="305"/>
      <c r="Y460" s="305"/>
      <c r="Z460" s="305"/>
      <c r="AA460" s="305"/>
      <c r="AB460" s="305"/>
      <c r="AC460" s="305"/>
      <c r="AD460" s="305"/>
      <c r="AE460" s="305"/>
      <c r="AF460" s="305"/>
      <c r="AG460" s="305"/>
      <c r="AH460" s="305"/>
      <c r="AI460" s="305"/>
      <c r="AJ460" s="305"/>
      <c r="AK460" s="305"/>
      <c r="AL460" s="305"/>
      <c r="AM460" s="305"/>
      <c r="AN460" s="305"/>
      <c r="AO460" s="305"/>
      <c r="AP460" s="305"/>
      <c r="AQ460" s="305"/>
      <c r="AR460" s="305"/>
      <c r="AS460" s="305"/>
      <c r="AT460" s="305"/>
      <c r="AU460" s="305"/>
      <c r="AV460" s="305"/>
      <c r="AW460" s="305"/>
      <c r="AX460" s="305"/>
      <c r="AY460" s="305"/>
      <c r="AZ460" s="305"/>
      <c r="BA460" s="305"/>
      <c r="BB460" s="305"/>
      <c r="BC460" s="305"/>
      <c r="BD460" s="305"/>
      <c r="BE460" s="305"/>
      <c r="BF460" s="305"/>
      <c r="BG460" s="305"/>
      <c r="BH460" s="305"/>
      <c r="BI460" s="305"/>
      <c r="BJ460" s="305"/>
      <c r="BK460" s="305"/>
      <c r="BL460" s="305"/>
      <c r="BM460" s="305"/>
      <c r="BN460" s="305"/>
      <c r="BO460" s="305"/>
      <c r="BP460" s="305"/>
      <c r="BQ460" s="305"/>
      <c r="BR460" s="305"/>
      <c r="BS460" s="305"/>
      <c r="BT460" s="305"/>
      <c r="BU460" s="305"/>
      <c r="BV460" s="305"/>
      <c r="BW460" s="305"/>
      <c r="BX460" s="305"/>
      <c r="BY460" s="305"/>
      <c r="BZ460" s="305"/>
      <c r="CA460" s="305"/>
      <c r="CB460" s="305"/>
      <c r="CC460" s="305"/>
      <c r="CD460" s="305"/>
      <c r="CE460" s="305"/>
      <c r="CF460" s="305"/>
      <c r="CG460" s="305"/>
      <c r="CH460" s="305"/>
      <c r="CI460" s="305"/>
      <c r="CJ460" s="305"/>
      <c r="CK460" s="305"/>
      <c r="CL460" s="305"/>
      <c r="CM460" s="305"/>
      <c r="CN460" s="305"/>
      <c r="CO460" s="305"/>
      <c r="CP460" s="305"/>
      <c r="CQ460" s="305"/>
      <c r="CR460" s="305"/>
      <c r="CS460" s="305"/>
      <c r="CT460" s="305"/>
      <c r="CU460" s="305"/>
      <c r="CV460" s="305"/>
      <c r="CW460" s="305"/>
      <c r="CX460" s="305"/>
      <c r="CY460" s="305"/>
      <c r="CZ460" s="305"/>
      <c r="DA460" s="305"/>
    </row>
    <row r="461" spans="1:105" s="2" customFormat="1" ht="12.75">
      <c r="A461" s="305"/>
      <c r="B461" s="305"/>
      <c r="C461" s="305"/>
      <c r="D461" s="305"/>
      <c r="E461" s="305"/>
      <c r="F461" s="454"/>
      <c r="G461" s="454"/>
      <c r="H461" s="457"/>
      <c r="I461" s="458"/>
      <c r="J461" s="305"/>
      <c r="K461" s="305"/>
      <c r="L461" s="454"/>
      <c r="M461" s="305"/>
      <c r="N461" s="305"/>
      <c r="O461" s="305"/>
      <c r="P461" s="305"/>
      <c r="Q461" s="305"/>
      <c r="R461" s="305"/>
      <c r="S461" s="305"/>
      <c r="T461" s="305"/>
      <c r="U461" s="305"/>
      <c r="V461" s="305"/>
      <c r="W461" s="305"/>
      <c r="X461" s="305"/>
      <c r="Y461" s="305"/>
      <c r="Z461" s="305"/>
      <c r="AA461" s="305"/>
      <c r="AB461" s="305"/>
      <c r="AC461" s="305"/>
      <c r="AD461" s="305"/>
      <c r="AE461" s="305"/>
      <c r="AF461" s="305"/>
      <c r="AG461" s="305"/>
      <c r="AH461" s="305"/>
      <c r="AI461" s="305"/>
      <c r="AJ461" s="305"/>
      <c r="AK461" s="305"/>
      <c r="AL461" s="305"/>
      <c r="AM461" s="305"/>
      <c r="AN461" s="305"/>
      <c r="AO461" s="305"/>
      <c r="AP461" s="305"/>
      <c r="AQ461" s="305"/>
      <c r="AR461" s="305"/>
      <c r="AS461" s="305"/>
      <c r="AT461" s="305"/>
      <c r="AU461" s="305"/>
      <c r="AV461" s="305"/>
      <c r="AW461" s="305"/>
      <c r="AX461" s="305"/>
      <c r="AY461" s="305"/>
      <c r="AZ461" s="305"/>
      <c r="BA461" s="305"/>
      <c r="BB461" s="305"/>
      <c r="BC461" s="305"/>
      <c r="BD461" s="305"/>
      <c r="BE461" s="305"/>
      <c r="BF461" s="305"/>
      <c r="BG461" s="305"/>
      <c r="BH461" s="305"/>
      <c r="BI461" s="305"/>
      <c r="BJ461" s="305"/>
      <c r="BK461" s="305"/>
      <c r="BL461" s="305"/>
      <c r="BM461" s="305"/>
      <c r="BN461" s="305"/>
      <c r="BO461" s="305"/>
      <c r="BP461" s="305"/>
      <c r="BQ461" s="305"/>
      <c r="BR461" s="305"/>
      <c r="BS461" s="305"/>
      <c r="BT461" s="305"/>
      <c r="BU461" s="305"/>
      <c r="BV461" s="305"/>
      <c r="BW461" s="305"/>
      <c r="BX461" s="305"/>
      <c r="BY461" s="305"/>
      <c r="BZ461" s="305"/>
      <c r="CA461" s="305"/>
      <c r="CB461" s="305"/>
      <c r="CC461" s="305"/>
      <c r="CD461" s="305"/>
      <c r="CE461" s="305"/>
      <c r="CF461" s="305"/>
      <c r="CG461" s="305"/>
      <c r="CH461" s="305"/>
      <c r="CI461" s="305"/>
      <c r="CJ461" s="305"/>
      <c r="CK461" s="305"/>
      <c r="CL461" s="305"/>
      <c r="CM461" s="305"/>
      <c r="CN461" s="305"/>
      <c r="CO461" s="305"/>
      <c r="CP461" s="305"/>
      <c r="CQ461" s="305"/>
      <c r="CR461" s="305"/>
      <c r="CS461" s="305"/>
      <c r="CT461" s="305"/>
      <c r="CU461" s="305"/>
      <c r="CV461" s="305"/>
      <c r="CW461" s="305"/>
      <c r="CX461" s="305"/>
      <c r="CY461" s="305"/>
      <c r="CZ461" s="305"/>
      <c r="DA461" s="305"/>
    </row>
    <row r="462" spans="1:105" s="2" customFormat="1" ht="12.75">
      <c r="A462" s="305"/>
      <c r="B462" s="305"/>
      <c r="C462" s="305"/>
      <c r="D462" s="305"/>
      <c r="E462" s="305"/>
      <c r="F462" s="454"/>
      <c r="G462" s="454"/>
      <c r="H462" s="457"/>
      <c r="I462" s="458"/>
      <c r="J462" s="305"/>
      <c r="K462" s="305"/>
      <c r="L462" s="454"/>
      <c r="M462" s="305"/>
      <c r="N462" s="305"/>
      <c r="O462" s="305"/>
      <c r="P462" s="305"/>
      <c r="Q462" s="305"/>
      <c r="R462" s="305"/>
      <c r="S462" s="305"/>
      <c r="T462" s="305"/>
      <c r="U462" s="305"/>
      <c r="V462" s="305"/>
      <c r="W462" s="305"/>
      <c r="X462" s="305"/>
      <c r="Y462" s="305"/>
      <c r="Z462" s="305"/>
      <c r="AA462" s="305"/>
      <c r="AB462" s="305"/>
      <c r="AC462" s="305"/>
      <c r="AD462" s="305"/>
      <c r="AE462" s="305"/>
      <c r="AF462" s="305"/>
      <c r="AG462" s="305"/>
      <c r="AH462" s="305"/>
      <c r="AI462" s="305"/>
      <c r="AJ462" s="305"/>
      <c r="AK462" s="305"/>
      <c r="AL462" s="305"/>
      <c r="AM462" s="305"/>
      <c r="AN462" s="305"/>
      <c r="AO462" s="305"/>
      <c r="AP462" s="305"/>
      <c r="AQ462" s="305"/>
      <c r="AR462" s="305"/>
      <c r="AS462" s="305"/>
      <c r="AT462" s="305"/>
      <c r="AU462" s="305"/>
      <c r="AV462" s="305"/>
      <c r="AW462" s="305"/>
      <c r="AX462" s="305"/>
      <c r="AY462" s="305"/>
      <c r="AZ462" s="305"/>
      <c r="BA462" s="305"/>
      <c r="BB462" s="305"/>
      <c r="BC462" s="305"/>
      <c r="BD462" s="305"/>
      <c r="BE462" s="305"/>
      <c r="BF462" s="305"/>
      <c r="BG462" s="305"/>
      <c r="BH462" s="305"/>
      <c r="BI462" s="305"/>
      <c r="BJ462" s="305"/>
      <c r="BK462" s="305"/>
      <c r="BL462" s="305"/>
      <c r="BM462" s="305"/>
      <c r="BN462" s="305"/>
      <c r="BO462" s="305"/>
      <c r="BP462" s="305"/>
      <c r="BQ462" s="305"/>
      <c r="BR462" s="305"/>
      <c r="BS462" s="305"/>
      <c r="BT462" s="305"/>
      <c r="BU462" s="305"/>
      <c r="BV462" s="305"/>
      <c r="BW462" s="305"/>
      <c r="BX462" s="305"/>
      <c r="BY462" s="305"/>
      <c r="BZ462" s="305"/>
      <c r="CA462" s="305"/>
      <c r="CB462" s="305"/>
      <c r="CC462" s="305"/>
      <c r="CD462" s="305"/>
      <c r="CE462" s="305"/>
      <c r="CF462" s="305"/>
      <c r="CG462" s="305"/>
      <c r="CH462" s="305"/>
      <c r="CI462" s="305"/>
      <c r="CJ462" s="305"/>
      <c r="CK462" s="305"/>
      <c r="CL462" s="305"/>
      <c r="CM462" s="305"/>
      <c r="CN462" s="305"/>
      <c r="CO462" s="305"/>
      <c r="CP462" s="305"/>
      <c r="CQ462" s="305"/>
      <c r="CR462" s="305"/>
      <c r="CS462" s="305"/>
      <c r="CT462" s="305"/>
      <c r="CU462" s="305"/>
      <c r="CV462" s="305"/>
      <c r="CW462" s="305"/>
      <c r="CX462" s="305"/>
      <c r="CY462" s="305"/>
      <c r="CZ462" s="305"/>
      <c r="DA462" s="305"/>
    </row>
    <row r="463" spans="1:105" s="2" customFormat="1" ht="12.75">
      <c r="A463" s="305"/>
      <c r="B463" s="305"/>
      <c r="C463" s="305"/>
      <c r="D463" s="305"/>
      <c r="E463" s="305"/>
      <c r="F463" s="454"/>
      <c r="G463" s="454"/>
      <c r="H463" s="457"/>
      <c r="I463" s="458"/>
      <c r="J463" s="305"/>
      <c r="K463" s="305"/>
      <c r="L463" s="454"/>
      <c r="M463" s="305"/>
      <c r="N463" s="305"/>
      <c r="O463" s="305"/>
      <c r="P463" s="305"/>
      <c r="Q463" s="305"/>
      <c r="R463" s="305"/>
      <c r="S463" s="305"/>
      <c r="T463" s="305"/>
      <c r="U463" s="305"/>
      <c r="V463" s="305"/>
      <c r="W463" s="305"/>
      <c r="X463" s="305"/>
      <c r="Y463" s="305"/>
      <c r="Z463" s="305"/>
      <c r="AA463" s="305"/>
      <c r="AB463" s="305"/>
      <c r="AC463" s="305"/>
      <c r="AD463" s="305"/>
      <c r="AE463" s="305"/>
      <c r="AF463" s="305"/>
      <c r="AG463" s="305"/>
      <c r="AH463" s="305"/>
      <c r="AI463" s="305"/>
      <c r="AJ463" s="305"/>
      <c r="AK463" s="305"/>
      <c r="AL463" s="305"/>
      <c r="AM463" s="305"/>
      <c r="AN463" s="305"/>
      <c r="AO463" s="305"/>
      <c r="AP463" s="305"/>
      <c r="AQ463" s="305"/>
      <c r="AR463" s="305"/>
      <c r="AS463" s="305"/>
      <c r="AT463" s="305"/>
      <c r="AU463" s="305"/>
      <c r="AV463" s="305"/>
      <c r="AW463" s="305"/>
      <c r="AX463" s="305"/>
      <c r="AY463" s="305"/>
      <c r="AZ463" s="305"/>
      <c r="BA463" s="305"/>
      <c r="BB463" s="305"/>
      <c r="BC463" s="305"/>
      <c r="BD463" s="305"/>
      <c r="BE463" s="305"/>
      <c r="BF463" s="305"/>
      <c r="BG463" s="305"/>
      <c r="BH463" s="305"/>
      <c r="BI463" s="305"/>
      <c r="BJ463" s="305"/>
      <c r="BK463" s="305"/>
      <c r="BL463" s="305"/>
      <c r="BM463" s="305"/>
      <c r="BN463" s="305"/>
      <c r="BO463" s="305"/>
      <c r="BP463" s="305"/>
      <c r="BQ463" s="305"/>
      <c r="BR463" s="305"/>
      <c r="BS463" s="305"/>
      <c r="BT463" s="305"/>
      <c r="BU463" s="305"/>
      <c r="BV463" s="305"/>
      <c r="BW463" s="305"/>
      <c r="BX463" s="305"/>
      <c r="BY463" s="305"/>
      <c r="BZ463" s="305"/>
      <c r="CA463" s="305"/>
      <c r="CB463" s="305"/>
      <c r="CC463" s="305"/>
      <c r="CD463" s="305"/>
      <c r="CE463" s="305"/>
      <c r="CF463" s="305"/>
      <c r="CG463" s="305"/>
      <c r="CH463" s="305"/>
      <c r="CI463" s="305"/>
      <c r="CJ463" s="305"/>
      <c r="CK463" s="305"/>
      <c r="CL463" s="305"/>
      <c r="CM463" s="305"/>
      <c r="CN463" s="305"/>
      <c r="CO463" s="305"/>
      <c r="CP463" s="305"/>
      <c r="CQ463" s="305"/>
      <c r="CR463" s="305"/>
      <c r="CS463" s="305"/>
      <c r="CT463" s="305"/>
      <c r="CU463" s="305"/>
      <c r="CV463" s="305"/>
      <c r="CW463" s="305"/>
      <c r="CX463" s="305"/>
      <c r="CY463" s="305"/>
      <c r="CZ463" s="305"/>
      <c r="DA463" s="305"/>
    </row>
    <row r="464" spans="1:105" s="2" customFormat="1" ht="12.75">
      <c r="A464" s="305"/>
      <c r="B464" s="305"/>
      <c r="C464" s="305"/>
      <c r="D464" s="305"/>
      <c r="E464" s="305"/>
      <c r="F464" s="454"/>
      <c r="G464" s="454"/>
      <c r="H464" s="457"/>
      <c r="I464" s="458"/>
      <c r="J464" s="305"/>
      <c r="K464" s="305"/>
      <c r="L464" s="454"/>
      <c r="M464" s="305"/>
      <c r="N464" s="305"/>
      <c r="O464" s="305"/>
      <c r="P464" s="305"/>
      <c r="Q464" s="305"/>
      <c r="R464" s="305"/>
      <c r="S464" s="305"/>
      <c r="T464" s="305"/>
      <c r="U464" s="305"/>
      <c r="V464" s="305"/>
      <c r="W464" s="305"/>
      <c r="X464" s="305"/>
      <c r="Y464" s="305"/>
      <c r="Z464" s="305"/>
      <c r="AA464" s="305"/>
      <c r="AB464" s="305"/>
      <c r="AC464" s="305"/>
      <c r="AD464" s="305"/>
      <c r="AE464" s="305"/>
      <c r="AF464" s="305"/>
      <c r="AG464" s="305"/>
      <c r="AH464" s="305"/>
      <c r="AI464" s="305"/>
      <c r="AJ464" s="305"/>
      <c r="AK464" s="305"/>
      <c r="AL464" s="305"/>
      <c r="AM464" s="305"/>
      <c r="AN464" s="305"/>
      <c r="AO464" s="305"/>
      <c r="AP464" s="305"/>
      <c r="AQ464" s="305"/>
      <c r="AR464" s="305"/>
      <c r="AS464" s="305"/>
      <c r="AT464" s="305"/>
      <c r="AU464" s="305"/>
      <c r="AV464" s="305"/>
      <c r="AW464" s="305"/>
      <c r="AX464" s="305"/>
      <c r="AY464" s="305"/>
      <c r="AZ464" s="305"/>
      <c r="BA464" s="305"/>
      <c r="BB464" s="305"/>
      <c r="BC464" s="305"/>
      <c r="BD464" s="305"/>
      <c r="BE464" s="305"/>
      <c r="BF464" s="305"/>
      <c r="BG464" s="305"/>
      <c r="BH464" s="305"/>
      <c r="BI464" s="305"/>
      <c r="BJ464" s="305"/>
      <c r="BK464" s="305"/>
      <c r="BL464" s="305"/>
      <c r="BM464" s="305"/>
      <c r="BN464" s="305"/>
      <c r="BO464" s="305"/>
      <c r="BP464" s="305"/>
      <c r="BQ464" s="305"/>
      <c r="BR464" s="305"/>
      <c r="BS464" s="305"/>
      <c r="BT464" s="305"/>
      <c r="BU464" s="305"/>
      <c r="BV464" s="305"/>
      <c r="BW464" s="305"/>
      <c r="BX464" s="305"/>
      <c r="BY464" s="305"/>
      <c r="BZ464" s="305"/>
      <c r="CA464" s="305"/>
      <c r="CB464" s="305"/>
      <c r="CC464" s="305"/>
      <c r="CD464" s="305"/>
      <c r="CE464" s="305"/>
      <c r="CF464" s="305"/>
      <c r="CG464" s="305"/>
      <c r="CH464" s="305"/>
      <c r="CI464" s="305"/>
      <c r="CJ464" s="305"/>
      <c r="CK464" s="305"/>
      <c r="CL464" s="305"/>
      <c r="CM464" s="305"/>
      <c r="CN464" s="305"/>
      <c r="CO464" s="305"/>
      <c r="CP464" s="305"/>
      <c r="CQ464" s="305"/>
      <c r="CR464" s="305"/>
      <c r="CS464" s="305"/>
      <c r="CT464" s="305"/>
      <c r="CU464" s="305"/>
      <c r="CV464" s="305"/>
      <c r="CW464" s="305"/>
      <c r="CX464" s="305"/>
      <c r="CY464" s="305"/>
      <c r="CZ464" s="305"/>
      <c r="DA464" s="305"/>
    </row>
    <row r="465" spans="1:105" s="2" customFormat="1" ht="12.75">
      <c r="A465" s="305"/>
      <c r="B465" s="305"/>
      <c r="C465" s="305"/>
      <c r="D465" s="305"/>
      <c r="E465" s="305"/>
      <c r="F465" s="454"/>
      <c r="G465" s="454"/>
      <c r="H465" s="457"/>
      <c r="I465" s="458"/>
      <c r="J465" s="305"/>
      <c r="K465" s="305"/>
      <c r="L465" s="454"/>
      <c r="M465" s="305"/>
      <c r="N465" s="305"/>
      <c r="O465" s="305"/>
      <c r="P465" s="305"/>
      <c r="Q465" s="305"/>
      <c r="R465" s="305"/>
      <c r="S465" s="305"/>
      <c r="T465" s="305"/>
      <c r="U465" s="305"/>
      <c r="V465" s="305"/>
      <c r="W465" s="305"/>
      <c r="X465" s="305"/>
      <c r="Y465" s="305"/>
      <c r="Z465" s="305"/>
      <c r="AA465" s="305"/>
      <c r="AB465" s="305"/>
      <c r="AC465" s="305"/>
      <c r="AD465" s="305"/>
      <c r="AE465" s="305"/>
      <c r="AF465" s="305"/>
      <c r="AG465" s="305"/>
      <c r="AH465" s="305"/>
      <c r="AI465" s="305"/>
      <c r="AJ465" s="305"/>
      <c r="AK465" s="305"/>
      <c r="AL465" s="305"/>
      <c r="AM465" s="305"/>
      <c r="AN465" s="305"/>
      <c r="AO465" s="305"/>
      <c r="AP465" s="305"/>
      <c r="AQ465" s="305"/>
      <c r="AR465" s="305"/>
      <c r="AS465" s="305"/>
      <c r="AT465" s="305"/>
      <c r="AU465" s="305"/>
      <c r="AV465" s="305"/>
      <c r="AW465" s="305"/>
      <c r="AX465" s="305"/>
      <c r="AY465" s="305"/>
      <c r="AZ465" s="305"/>
      <c r="BA465" s="305"/>
      <c r="BB465" s="305"/>
      <c r="BC465" s="305"/>
      <c r="BD465" s="305"/>
      <c r="BE465" s="305"/>
      <c r="BF465" s="305"/>
      <c r="BG465" s="305"/>
      <c r="BH465" s="305"/>
      <c r="BI465" s="305"/>
      <c r="BJ465" s="305"/>
      <c r="BK465" s="305"/>
      <c r="BL465" s="305"/>
      <c r="BM465" s="305"/>
      <c r="BN465" s="305"/>
      <c r="BO465" s="305"/>
      <c r="BP465" s="305"/>
      <c r="BQ465" s="305"/>
      <c r="BR465" s="305"/>
      <c r="BS465" s="305"/>
      <c r="BT465" s="305"/>
      <c r="BU465" s="305"/>
      <c r="BV465" s="305"/>
      <c r="BW465" s="305"/>
      <c r="BX465" s="305"/>
      <c r="BY465" s="305"/>
      <c r="BZ465" s="305"/>
      <c r="CA465" s="305"/>
      <c r="CB465" s="305"/>
      <c r="CC465" s="305"/>
      <c r="CD465" s="305"/>
      <c r="CE465" s="305"/>
      <c r="CF465" s="305"/>
      <c r="CG465" s="305"/>
      <c r="CH465" s="305"/>
      <c r="CI465" s="305"/>
      <c r="CJ465" s="305"/>
      <c r="CK465" s="305"/>
      <c r="CL465" s="305"/>
      <c r="CM465" s="305"/>
      <c r="CN465" s="305"/>
      <c r="CO465" s="305"/>
      <c r="CP465" s="305"/>
      <c r="CQ465" s="305"/>
      <c r="CR465" s="305"/>
      <c r="CS465" s="305"/>
      <c r="CT465" s="305"/>
      <c r="CU465" s="305"/>
      <c r="CV465" s="305"/>
      <c r="CW465" s="305"/>
      <c r="CX465" s="305"/>
      <c r="CY465" s="305"/>
      <c r="CZ465" s="305"/>
      <c r="DA465" s="305"/>
    </row>
    <row r="466" spans="1:105" s="2" customFormat="1" ht="12.75">
      <c r="A466" s="305"/>
      <c r="B466" s="305"/>
      <c r="C466" s="305"/>
      <c r="D466" s="305"/>
      <c r="E466" s="305"/>
      <c r="F466" s="454"/>
      <c r="G466" s="454"/>
      <c r="H466" s="457"/>
      <c r="I466" s="458"/>
      <c r="J466" s="305"/>
      <c r="K466" s="305"/>
      <c r="L466" s="454"/>
      <c r="M466" s="305"/>
      <c r="N466" s="305"/>
      <c r="O466" s="305"/>
      <c r="P466" s="305"/>
      <c r="Q466" s="305"/>
      <c r="R466" s="305"/>
      <c r="S466" s="305"/>
      <c r="T466" s="305"/>
      <c r="U466" s="305"/>
      <c r="V466" s="305"/>
      <c r="W466" s="305"/>
      <c r="X466" s="305"/>
      <c r="Y466" s="305"/>
      <c r="Z466" s="305"/>
      <c r="AA466" s="305"/>
      <c r="AB466" s="305"/>
      <c r="AC466" s="305"/>
      <c r="AD466" s="305"/>
      <c r="AE466" s="305"/>
      <c r="AF466" s="305"/>
      <c r="AG466" s="305"/>
      <c r="AH466" s="305"/>
      <c r="AI466" s="305"/>
      <c r="AJ466" s="305"/>
      <c r="AK466" s="305"/>
      <c r="AL466" s="305"/>
      <c r="AM466" s="305"/>
      <c r="AN466" s="305"/>
      <c r="AO466" s="305"/>
      <c r="AP466" s="305"/>
      <c r="AQ466" s="305"/>
      <c r="AR466" s="305"/>
      <c r="AS466" s="305"/>
      <c r="AT466" s="305"/>
      <c r="AU466" s="305"/>
      <c r="AV466" s="305"/>
      <c r="AW466" s="305"/>
      <c r="AX466" s="305"/>
      <c r="AY466" s="305"/>
      <c r="AZ466" s="305"/>
      <c r="BA466" s="305"/>
      <c r="BB466" s="305"/>
      <c r="BC466" s="305"/>
      <c r="BD466" s="305"/>
      <c r="BE466" s="305"/>
      <c r="BF466" s="305"/>
      <c r="BG466" s="305"/>
      <c r="BH466" s="305"/>
      <c r="BI466" s="305"/>
      <c r="BJ466" s="305"/>
      <c r="BK466" s="305"/>
      <c r="BL466" s="305"/>
      <c r="BM466" s="305"/>
      <c r="BN466" s="305"/>
      <c r="BO466" s="305"/>
      <c r="BP466" s="305"/>
      <c r="BQ466" s="305"/>
      <c r="BR466" s="305"/>
      <c r="BS466" s="305"/>
      <c r="BT466" s="305"/>
      <c r="BU466" s="305"/>
      <c r="BV466" s="305"/>
      <c r="BW466" s="305"/>
      <c r="BX466" s="305"/>
      <c r="BY466" s="305"/>
      <c r="BZ466" s="305"/>
      <c r="CA466" s="305"/>
      <c r="CB466" s="305"/>
      <c r="CC466" s="305"/>
      <c r="CD466" s="305"/>
      <c r="CE466" s="305"/>
      <c r="CF466" s="305"/>
      <c r="CG466" s="305"/>
      <c r="CH466" s="305"/>
      <c r="CI466" s="305"/>
      <c r="CJ466" s="305"/>
      <c r="CK466" s="305"/>
      <c r="CL466" s="305"/>
      <c r="CM466" s="305"/>
      <c r="CN466" s="305"/>
      <c r="CO466" s="305"/>
      <c r="CP466" s="305"/>
      <c r="CQ466" s="305"/>
      <c r="CR466" s="305"/>
      <c r="CS466" s="305"/>
      <c r="CT466" s="305"/>
      <c r="CU466" s="305"/>
      <c r="CV466" s="305"/>
      <c r="CW466" s="305"/>
      <c r="CX466" s="305"/>
      <c r="CY466" s="305"/>
      <c r="CZ466" s="305"/>
      <c r="DA466" s="305"/>
    </row>
    <row r="467" spans="1:105" s="2" customFormat="1" ht="12.75">
      <c r="A467" s="305"/>
      <c r="B467" s="305"/>
      <c r="C467" s="305"/>
      <c r="D467" s="305"/>
      <c r="E467" s="305"/>
      <c r="F467" s="454"/>
      <c r="G467" s="454"/>
      <c r="H467" s="457"/>
      <c r="I467" s="458"/>
      <c r="J467" s="305"/>
      <c r="K467" s="305"/>
      <c r="L467" s="454"/>
      <c r="M467" s="305"/>
      <c r="N467" s="305"/>
      <c r="O467" s="305"/>
      <c r="P467" s="305"/>
      <c r="Q467" s="305"/>
      <c r="R467" s="305"/>
      <c r="S467" s="305"/>
      <c r="T467" s="305"/>
      <c r="U467" s="305"/>
      <c r="V467" s="305"/>
      <c r="W467" s="305"/>
      <c r="X467" s="305"/>
      <c r="Y467" s="305"/>
      <c r="Z467" s="305"/>
      <c r="AA467" s="305"/>
      <c r="AB467" s="305"/>
      <c r="AC467" s="305"/>
      <c r="AD467" s="305"/>
      <c r="AE467" s="305"/>
      <c r="AF467" s="305"/>
      <c r="AG467" s="305"/>
      <c r="AH467" s="305"/>
      <c r="AI467" s="305"/>
      <c r="AJ467" s="305"/>
      <c r="AK467" s="305"/>
      <c r="AL467" s="305"/>
      <c r="AM467" s="305"/>
      <c r="AN467" s="305"/>
      <c r="AO467" s="305"/>
      <c r="AP467" s="305"/>
      <c r="AQ467" s="305"/>
      <c r="AR467" s="305"/>
      <c r="AS467" s="305"/>
      <c r="AT467" s="305"/>
      <c r="AU467" s="305"/>
      <c r="AV467" s="305"/>
      <c r="AW467" s="305"/>
      <c r="AX467" s="305"/>
      <c r="AY467" s="305"/>
      <c r="AZ467" s="305"/>
      <c r="BA467" s="305"/>
      <c r="BB467" s="305"/>
      <c r="BC467" s="305"/>
      <c r="BD467" s="305"/>
      <c r="BE467" s="305"/>
      <c r="BF467" s="305"/>
      <c r="BG467" s="305"/>
      <c r="BH467" s="305"/>
      <c r="BI467" s="305"/>
      <c r="BJ467" s="305"/>
      <c r="BK467" s="305"/>
      <c r="BL467" s="305"/>
      <c r="BM467" s="305"/>
      <c r="BN467" s="305"/>
      <c r="BO467" s="305"/>
      <c r="BP467" s="305"/>
      <c r="BQ467" s="305"/>
      <c r="BR467" s="305"/>
      <c r="BS467" s="305"/>
      <c r="BT467" s="305"/>
      <c r="BU467" s="305"/>
      <c r="BV467" s="305"/>
      <c r="BW467" s="305"/>
      <c r="BX467" s="305"/>
      <c r="BY467" s="305"/>
      <c r="BZ467" s="305"/>
      <c r="CA467" s="305"/>
      <c r="CB467" s="305"/>
      <c r="CC467" s="305"/>
      <c r="CD467" s="305"/>
      <c r="CE467" s="305"/>
      <c r="CF467" s="305"/>
      <c r="CG467" s="305"/>
      <c r="CH467" s="305"/>
      <c r="CI467" s="305"/>
      <c r="CJ467" s="305"/>
      <c r="CK467" s="305"/>
      <c r="CL467" s="305"/>
      <c r="CM467" s="305"/>
      <c r="CN467" s="305"/>
      <c r="CO467" s="305"/>
      <c r="CP467" s="305"/>
      <c r="CQ467" s="305"/>
      <c r="CR467" s="305"/>
      <c r="CS467" s="305"/>
      <c r="CT467" s="305"/>
      <c r="CU467" s="305"/>
      <c r="CV467" s="305"/>
      <c r="CW467" s="305"/>
      <c r="CX467" s="305"/>
      <c r="CY467" s="305"/>
      <c r="CZ467" s="305"/>
      <c r="DA467" s="305"/>
    </row>
    <row r="468" spans="1:105" s="2" customFormat="1" ht="12.75">
      <c r="A468" s="305"/>
      <c r="B468" s="305"/>
      <c r="C468" s="305"/>
      <c r="D468" s="305"/>
      <c r="E468" s="305"/>
      <c r="F468" s="454"/>
      <c r="G468" s="454"/>
      <c r="H468" s="457"/>
      <c r="I468" s="458"/>
      <c r="J468" s="305"/>
      <c r="K468" s="305"/>
      <c r="L468" s="454"/>
      <c r="M468" s="305"/>
      <c r="N468" s="305"/>
      <c r="O468" s="305"/>
      <c r="P468" s="305"/>
      <c r="Q468" s="305"/>
      <c r="R468" s="305"/>
      <c r="S468" s="305"/>
      <c r="T468" s="305"/>
      <c r="U468" s="305"/>
      <c r="V468" s="305"/>
      <c r="W468" s="305"/>
      <c r="X468" s="305"/>
      <c r="Y468" s="305"/>
      <c r="Z468" s="305"/>
      <c r="AA468" s="305"/>
      <c r="AB468" s="305"/>
      <c r="AC468" s="305"/>
      <c r="AD468" s="305"/>
      <c r="AE468" s="305"/>
      <c r="AF468" s="305"/>
      <c r="AG468" s="305"/>
      <c r="AH468" s="305"/>
      <c r="AI468" s="305"/>
      <c r="AJ468" s="305"/>
      <c r="AK468" s="305"/>
      <c r="AL468" s="305"/>
      <c r="AM468" s="305"/>
      <c r="AN468" s="305"/>
      <c r="AO468" s="305"/>
      <c r="AP468" s="305"/>
      <c r="AQ468" s="305"/>
      <c r="AR468" s="305"/>
      <c r="AS468" s="305"/>
      <c r="AT468" s="305"/>
      <c r="AU468" s="305"/>
      <c r="AV468" s="305"/>
      <c r="AW468" s="305"/>
      <c r="AX468" s="305"/>
      <c r="AY468" s="305"/>
      <c r="AZ468" s="305"/>
      <c r="BA468" s="305"/>
      <c r="BB468" s="305"/>
      <c r="BC468" s="305"/>
      <c r="BD468" s="305"/>
      <c r="BE468" s="305"/>
      <c r="BF468" s="305"/>
      <c r="BG468" s="305"/>
      <c r="BH468" s="305"/>
      <c r="BI468" s="305"/>
      <c r="BJ468" s="305"/>
      <c r="BK468" s="305"/>
      <c r="BL468" s="305"/>
      <c r="BM468" s="305"/>
      <c r="BN468" s="305"/>
      <c r="BO468" s="305"/>
      <c r="BP468" s="305"/>
      <c r="BQ468" s="305"/>
      <c r="BR468" s="305"/>
      <c r="BS468" s="305"/>
      <c r="BT468" s="305"/>
      <c r="BU468" s="305"/>
      <c r="BV468" s="305"/>
      <c r="BW468" s="305"/>
      <c r="BX468" s="305"/>
      <c r="BY468" s="305"/>
      <c r="BZ468" s="305"/>
      <c r="CA468" s="305"/>
      <c r="CB468" s="305"/>
      <c r="CC468" s="305"/>
      <c r="CD468" s="305"/>
      <c r="CE468" s="305"/>
      <c r="CF468" s="305"/>
      <c r="CG468" s="305"/>
      <c r="CH468" s="305"/>
      <c r="CI468" s="305"/>
      <c r="CJ468" s="305"/>
      <c r="CK468" s="305"/>
      <c r="CL468" s="305"/>
      <c r="CM468" s="305"/>
      <c r="CN468" s="305"/>
      <c r="CO468" s="305"/>
      <c r="CP468" s="305"/>
      <c r="CQ468" s="305"/>
      <c r="CR468" s="305"/>
      <c r="CS468" s="305"/>
      <c r="CT468" s="305"/>
      <c r="CU468" s="305"/>
      <c r="CV468" s="305"/>
      <c r="CW468" s="305"/>
      <c r="CX468" s="305"/>
      <c r="CY468" s="305"/>
      <c r="CZ468" s="305"/>
      <c r="DA468" s="305"/>
    </row>
    <row r="469" spans="1:105" s="2" customFormat="1" ht="12.75">
      <c r="A469" s="305"/>
      <c r="B469" s="305"/>
      <c r="C469" s="305"/>
      <c r="D469" s="305"/>
      <c r="E469" s="305"/>
      <c r="F469" s="454"/>
      <c r="G469" s="454"/>
      <c r="H469" s="457"/>
      <c r="I469" s="458"/>
      <c r="J469" s="305"/>
      <c r="K469" s="305"/>
      <c r="L469" s="454"/>
      <c r="M469" s="305"/>
      <c r="N469" s="305"/>
      <c r="O469" s="305"/>
      <c r="P469" s="305"/>
      <c r="Q469" s="305"/>
      <c r="R469" s="305"/>
      <c r="S469" s="305"/>
      <c r="T469" s="305"/>
      <c r="U469" s="305"/>
      <c r="V469" s="305"/>
      <c r="W469" s="305"/>
      <c r="X469" s="305"/>
      <c r="Y469" s="305"/>
      <c r="Z469" s="305"/>
      <c r="AA469" s="305"/>
      <c r="AB469" s="305"/>
      <c r="AC469" s="305"/>
      <c r="AD469" s="305"/>
      <c r="AE469" s="305"/>
      <c r="AF469" s="305"/>
      <c r="AG469" s="305"/>
      <c r="AH469" s="305"/>
      <c r="AI469" s="305"/>
      <c r="AJ469" s="305"/>
      <c r="AK469" s="305"/>
      <c r="AL469" s="305"/>
      <c r="AM469" s="305"/>
      <c r="AN469" s="305"/>
      <c r="AO469" s="305"/>
      <c r="AP469" s="305"/>
      <c r="AQ469" s="305"/>
      <c r="AR469" s="305"/>
      <c r="AS469" s="305"/>
      <c r="AT469" s="305"/>
      <c r="AU469" s="305"/>
      <c r="AV469" s="305"/>
      <c r="AW469" s="305"/>
      <c r="AX469" s="305"/>
      <c r="AY469" s="305"/>
      <c r="AZ469" s="305"/>
      <c r="BA469" s="305"/>
      <c r="BB469" s="305"/>
      <c r="BC469" s="305"/>
      <c r="BD469" s="305"/>
      <c r="BE469" s="305"/>
      <c r="BF469" s="305"/>
      <c r="BG469" s="305"/>
      <c r="BH469" s="305"/>
      <c r="BI469" s="305"/>
      <c r="BJ469" s="305"/>
      <c r="BK469" s="305"/>
      <c r="BL469" s="305"/>
      <c r="BM469" s="305"/>
      <c r="BN469" s="305"/>
      <c r="BO469" s="305"/>
      <c r="BP469" s="305"/>
      <c r="BQ469" s="305"/>
      <c r="BR469" s="305"/>
      <c r="BS469" s="305"/>
      <c r="BT469" s="305"/>
      <c r="BU469" s="305"/>
      <c r="BV469" s="305"/>
      <c r="BW469" s="305"/>
      <c r="BX469" s="305"/>
      <c r="BY469" s="305"/>
      <c r="BZ469" s="305"/>
      <c r="CA469" s="305"/>
      <c r="CB469" s="305"/>
      <c r="CC469" s="305"/>
      <c r="CD469" s="305"/>
      <c r="CE469" s="305"/>
      <c r="CF469" s="305"/>
      <c r="CG469" s="305"/>
      <c r="CH469" s="305"/>
      <c r="CI469" s="305"/>
      <c r="CJ469" s="305"/>
      <c r="CK469" s="305"/>
      <c r="CL469" s="305"/>
      <c r="CM469" s="305"/>
      <c r="CN469" s="305"/>
      <c r="CO469" s="305"/>
      <c r="CP469" s="305"/>
      <c r="CQ469" s="305"/>
      <c r="CR469" s="305"/>
      <c r="CS469" s="305"/>
      <c r="CT469" s="305"/>
      <c r="CU469" s="305"/>
      <c r="CV469" s="305"/>
      <c r="CW469" s="305"/>
      <c r="CX469" s="305"/>
      <c r="CY469" s="305"/>
      <c r="CZ469" s="305"/>
      <c r="DA469" s="305"/>
    </row>
    <row r="470" spans="1:105" s="2" customFormat="1" ht="12.75">
      <c r="A470" s="305"/>
      <c r="B470" s="305"/>
      <c r="C470" s="305"/>
      <c r="D470" s="305"/>
      <c r="E470" s="305"/>
      <c r="F470" s="454"/>
      <c r="G470" s="454"/>
      <c r="H470" s="457"/>
      <c r="I470" s="458"/>
      <c r="J470" s="305"/>
      <c r="K470" s="305"/>
      <c r="L470" s="454"/>
      <c r="M470" s="305"/>
      <c r="N470" s="305"/>
      <c r="O470" s="305"/>
      <c r="P470" s="305"/>
      <c r="Q470" s="305"/>
      <c r="R470" s="305"/>
      <c r="S470" s="305"/>
      <c r="T470" s="305"/>
      <c r="U470" s="305"/>
      <c r="V470" s="305"/>
      <c r="W470" s="305"/>
      <c r="X470" s="305"/>
      <c r="Y470" s="305"/>
      <c r="Z470" s="305"/>
      <c r="AA470" s="305"/>
      <c r="AB470" s="305"/>
      <c r="AC470" s="305"/>
      <c r="AD470" s="305"/>
      <c r="AE470" s="305"/>
      <c r="AF470" s="305"/>
      <c r="AG470" s="305"/>
      <c r="AH470" s="305"/>
      <c r="AI470" s="305"/>
      <c r="AJ470" s="305"/>
      <c r="AK470" s="305"/>
      <c r="AL470" s="305"/>
      <c r="AM470" s="305"/>
      <c r="AN470" s="305"/>
      <c r="AO470" s="305"/>
      <c r="AP470" s="305"/>
      <c r="AQ470" s="305"/>
      <c r="AR470" s="305"/>
      <c r="AS470" s="305"/>
      <c r="AT470" s="305"/>
      <c r="AU470" s="305"/>
      <c r="AV470" s="305"/>
      <c r="AW470" s="305"/>
      <c r="AX470" s="305"/>
      <c r="AY470" s="305"/>
      <c r="AZ470" s="305"/>
      <c r="BA470" s="305"/>
      <c r="BB470" s="305"/>
      <c r="BC470" s="305"/>
      <c r="BD470" s="305"/>
      <c r="BE470" s="305"/>
      <c r="BF470" s="305"/>
      <c r="BG470" s="305"/>
      <c r="BH470" s="305"/>
      <c r="BI470" s="305"/>
      <c r="BJ470" s="305"/>
      <c r="BK470" s="305"/>
      <c r="BL470" s="305"/>
      <c r="BM470" s="305"/>
      <c r="BN470" s="305"/>
      <c r="BO470" s="305"/>
      <c r="BP470" s="305"/>
      <c r="BQ470" s="305"/>
      <c r="BR470" s="305"/>
      <c r="BS470" s="305"/>
      <c r="BT470" s="305"/>
      <c r="BU470" s="305"/>
      <c r="BV470" s="305"/>
      <c r="BW470" s="305"/>
      <c r="BX470" s="305"/>
      <c r="BY470" s="305"/>
      <c r="BZ470" s="305"/>
      <c r="CA470" s="305"/>
      <c r="CB470" s="305"/>
      <c r="CC470" s="305"/>
      <c r="CD470" s="305"/>
      <c r="CE470" s="305"/>
      <c r="CF470" s="305"/>
      <c r="CG470" s="305"/>
      <c r="CH470" s="305"/>
      <c r="CI470" s="305"/>
      <c r="CJ470" s="305"/>
      <c r="CK470" s="305"/>
      <c r="CL470" s="305"/>
      <c r="CM470" s="305"/>
      <c r="CN470" s="305"/>
      <c r="CO470" s="305"/>
      <c r="CP470" s="305"/>
      <c r="CQ470" s="305"/>
      <c r="CR470" s="305"/>
      <c r="CS470" s="305"/>
      <c r="CT470" s="305"/>
      <c r="CU470" s="305"/>
      <c r="CV470" s="305"/>
      <c r="CW470" s="305"/>
      <c r="CX470" s="305"/>
      <c r="CY470" s="305"/>
      <c r="CZ470" s="305"/>
      <c r="DA470" s="305"/>
    </row>
    <row r="471" spans="1:105" s="2" customFormat="1" ht="12.75">
      <c r="A471" s="305"/>
      <c r="B471" s="305"/>
      <c r="C471" s="305"/>
      <c r="D471" s="305"/>
      <c r="E471" s="305"/>
      <c r="F471" s="454"/>
      <c r="G471" s="454"/>
      <c r="H471" s="457"/>
      <c r="I471" s="458"/>
      <c r="J471" s="305"/>
      <c r="K471" s="305"/>
      <c r="L471" s="454"/>
      <c r="M471" s="305"/>
      <c r="N471" s="305"/>
      <c r="O471" s="305"/>
      <c r="P471" s="305"/>
      <c r="Q471" s="305"/>
      <c r="R471" s="305"/>
      <c r="S471" s="305"/>
      <c r="T471" s="305"/>
      <c r="U471" s="305"/>
      <c r="V471" s="305"/>
      <c r="W471" s="305"/>
      <c r="X471" s="305"/>
      <c r="Y471" s="305"/>
      <c r="Z471" s="305"/>
      <c r="AA471" s="305"/>
      <c r="AB471" s="305"/>
      <c r="AC471" s="305"/>
      <c r="AD471" s="305"/>
      <c r="AE471" s="305"/>
      <c r="AF471" s="305"/>
      <c r="AG471" s="305"/>
      <c r="AH471" s="305"/>
      <c r="AI471" s="305"/>
      <c r="AJ471" s="305"/>
      <c r="AK471" s="305"/>
      <c r="AL471" s="305"/>
      <c r="AM471" s="305"/>
      <c r="AN471" s="305"/>
      <c r="AO471" s="305"/>
      <c r="AP471" s="305"/>
      <c r="AQ471" s="305"/>
      <c r="AR471" s="305"/>
      <c r="AS471" s="305"/>
      <c r="AT471" s="305"/>
      <c r="AU471" s="305"/>
      <c r="AV471" s="305"/>
      <c r="AW471" s="305"/>
      <c r="AX471" s="305"/>
      <c r="AY471" s="305"/>
      <c r="AZ471" s="305"/>
      <c r="BA471" s="305"/>
      <c r="BB471" s="305"/>
      <c r="BC471" s="305"/>
      <c r="BD471" s="305"/>
      <c r="BE471" s="305"/>
      <c r="BF471" s="305"/>
      <c r="BG471" s="305"/>
      <c r="BH471" s="305"/>
      <c r="BI471" s="305"/>
      <c r="BJ471" s="305"/>
      <c r="BK471" s="305"/>
      <c r="BL471" s="305"/>
      <c r="BM471" s="305"/>
      <c r="BN471" s="305"/>
      <c r="BO471" s="305"/>
      <c r="BP471" s="305"/>
      <c r="BQ471" s="305"/>
      <c r="BR471" s="305"/>
      <c r="BS471" s="305"/>
      <c r="BT471" s="305"/>
      <c r="BU471" s="305"/>
      <c r="BV471" s="305"/>
      <c r="BW471" s="305"/>
      <c r="BX471" s="305"/>
      <c r="BY471" s="305"/>
      <c r="BZ471" s="305"/>
      <c r="CA471" s="305"/>
      <c r="CB471" s="305"/>
      <c r="CC471" s="305"/>
      <c r="CD471" s="305"/>
      <c r="CE471" s="305"/>
      <c r="CF471" s="305"/>
      <c r="CG471" s="305"/>
      <c r="CH471" s="305"/>
      <c r="CI471" s="305"/>
      <c r="CJ471" s="305"/>
      <c r="CK471" s="305"/>
      <c r="CL471" s="305"/>
      <c r="CM471" s="305"/>
      <c r="CN471" s="305"/>
      <c r="CO471" s="305"/>
      <c r="CP471" s="305"/>
      <c r="CQ471" s="305"/>
      <c r="CR471" s="305"/>
      <c r="CS471" s="305"/>
      <c r="CT471" s="305"/>
      <c r="CU471" s="305"/>
      <c r="CV471" s="305"/>
      <c r="CW471" s="305"/>
      <c r="CX471" s="305"/>
      <c r="CY471" s="305"/>
      <c r="CZ471" s="305"/>
      <c r="DA471" s="305"/>
    </row>
    <row r="472" spans="1:105" s="2" customFormat="1" ht="12.75">
      <c r="A472" s="305"/>
      <c r="B472" s="305"/>
      <c r="C472" s="305"/>
      <c r="D472" s="305"/>
      <c r="E472" s="305"/>
      <c r="F472" s="454"/>
      <c r="G472" s="454"/>
      <c r="H472" s="457"/>
      <c r="I472" s="458"/>
      <c r="J472" s="305"/>
      <c r="K472" s="305"/>
      <c r="L472" s="454"/>
      <c r="M472" s="305"/>
      <c r="N472" s="305"/>
      <c r="O472" s="305"/>
      <c r="P472" s="305"/>
      <c r="Q472" s="305"/>
      <c r="R472" s="305"/>
      <c r="S472" s="305"/>
      <c r="T472" s="305"/>
      <c r="U472" s="305"/>
      <c r="V472" s="305"/>
      <c r="W472" s="305"/>
      <c r="X472" s="305"/>
      <c r="Y472" s="305"/>
      <c r="Z472" s="305"/>
      <c r="AA472" s="305"/>
      <c r="AB472" s="305"/>
      <c r="AC472" s="305"/>
      <c r="AD472" s="305"/>
      <c r="AE472" s="305"/>
      <c r="AF472" s="305"/>
      <c r="AG472" s="305"/>
      <c r="AH472" s="305"/>
      <c r="AI472" s="305"/>
      <c r="AJ472" s="305"/>
      <c r="AK472" s="305"/>
      <c r="AL472" s="305"/>
      <c r="AM472" s="305"/>
      <c r="AN472" s="305"/>
      <c r="AO472" s="305"/>
      <c r="AP472" s="305"/>
      <c r="AQ472" s="305"/>
      <c r="AR472" s="305"/>
      <c r="AS472" s="305"/>
      <c r="AT472" s="305"/>
      <c r="AU472" s="305"/>
      <c r="AV472" s="305"/>
      <c r="AW472" s="305"/>
      <c r="AX472" s="305"/>
      <c r="AY472" s="305"/>
      <c r="AZ472" s="305"/>
      <c r="BA472" s="305"/>
      <c r="BB472" s="305"/>
      <c r="BC472" s="305"/>
      <c r="BD472" s="305"/>
      <c r="BE472" s="305"/>
      <c r="BF472" s="305"/>
      <c r="BG472" s="305"/>
      <c r="BH472" s="305"/>
      <c r="BI472" s="305"/>
      <c r="BJ472" s="305"/>
      <c r="BK472" s="305"/>
      <c r="BL472" s="305"/>
      <c r="BM472" s="305"/>
      <c r="BN472" s="305"/>
      <c r="BO472" s="305"/>
      <c r="BP472" s="305"/>
      <c r="BQ472" s="305"/>
      <c r="BR472" s="305"/>
      <c r="BS472" s="305"/>
      <c r="BT472" s="305"/>
      <c r="BU472" s="305"/>
      <c r="BV472" s="305"/>
      <c r="BW472" s="305"/>
      <c r="BX472" s="305"/>
      <c r="BY472" s="305"/>
      <c r="BZ472" s="305"/>
      <c r="CA472" s="305"/>
      <c r="CB472" s="305"/>
      <c r="CC472" s="305"/>
      <c r="CD472" s="305"/>
      <c r="CE472" s="305"/>
      <c r="CF472" s="305"/>
      <c r="CG472" s="305"/>
      <c r="CH472" s="305"/>
      <c r="CI472" s="305"/>
      <c r="CJ472" s="305"/>
      <c r="CK472" s="305"/>
      <c r="CL472" s="305"/>
      <c r="CM472" s="305"/>
      <c r="CN472" s="305"/>
      <c r="CO472" s="305"/>
      <c r="CP472" s="305"/>
      <c r="CQ472" s="305"/>
      <c r="CR472" s="305"/>
      <c r="CS472" s="305"/>
      <c r="CT472" s="305"/>
      <c r="CU472" s="305"/>
      <c r="CV472" s="305"/>
      <c r="CW472" s="305"/>
      <c r="CX472" s="305"/>
      <c r="CY472" s="305"/>
      <c r="CZ472" s="305"/>
      <c r="DA472" s="305"/>
    </row>
    <row r="473" spans="1:105" s="2" customFormat="1" ht="12.75">
      <c r="A473" s="305"/>
      <c r="B473" s="305"/>
      <c r="C473" s="305"/>
      <c r="D473" s="305"/>
      <c r="E473" s="305"/>
      <c r="F473" s="454"/>
      <c r="G473" s="454"/>
      <c r="H473" s="457"/>
      <c r="I473" s="458"/>
      <c r="J473" s="305"/>
      <c r="K473" s="305"/>
      <c r="L473" s="454"/>
      <c r="M473" s="305"/>
      <c r="N473" s="305"/>
      <c r="O473" s="305"/>
      <c r="P473" s="305"/>
      <c r="Q473" s="305"/>
      <c r="R473" s="305"/>
      <c r="S473" s="305"/>
      <c r="T473" s="305"/>
      <c r="U473" s="305"/>
      <c r="V473" s="305"/>
      <c r="W473" s="305"/>
      <c r="X473" s="305"/>
      <c r="Y473" s="305"/>
      <c r="Z473" s="305"/>
      <c r="AA473" s="305"/>
      <c r="AB473" s="305"/>
      <c r="AC473" s="305"/>
      <c r="AD473" s="305"/>
      <c r="AE473" s="305"/>
      <c r="AF473" s="305"/>
      <c r="AG473" s="305"/>
      <c r="AH473" s="305"/>
      <c r="AI473" s="305"/>
      <c r="AJ473" s="305"/>
      <c r="AK473" s="305"/>
      <c r="AL473" s="305"/>
      <c r="AM473" s="305"/>
      <c r="AN473" s="305"/>
      <c r="AO473" s="305"/>
      <c r="AP473" s="305"/>
      <c r="AQ473" s="305"/>
      <c r="AR473" s="305"/>
      <c r="AS473" s="305"/>
      <c r="AT473" s="305"/>
      <c r="AU473" s="305"/>
      <c r="AV473" s="305"/>
      <c r="AW473" s="305"/>
      <c r="AX473" s="305"/>
      <c r="AY473" s="305"/>
      <c r="AZ473" s="305"/>
      <c r="BA473" s="305"/>
      <c r="BB473" s="305"/>
      <c r="BC473" s="305"/>
      <c r="BD473" s="305"/>
      <c r="BE473" s="305"/>
      <c r="BF473" s="305"/>
      <c r="BG473" s="305"/>
      <c r="BH473" s="305"/>
      <c r="BI473" s="305"/>
      <c r="BJ473" s="305"/>
      <c r="BK473" s="305"/>
      <c r="BL473" s="305"/>
      <c r="BM473" s="305"/>
      <c r="BN473" s="305"/>
      <c r="BO473" s="305"/>
      <c r="BP473" s="305"/>
      <c r="BQ473" s="305"/>
      <c r="BR473" s="305"/>
      <c r="BS473" s="305"/>
      <c r="BT473" s="305"/>
      <c r="BU473" s="305"/>
      <c r="BV473" s="305"/>
      <c r="BW473" s="305"/>
      <c r="BX473" s="305"/>
      <c r="BY473" s="305"/>
      <c r="BZ473" s="305"/>
      <c r="CA473" s="305"/>
      <c r="CB473" s="305"/>
      <c r="CC473" s="305"/>
      <c r="CD473" s="305"/>
      <c r="CE473" s="305"/>
      <c r="CF473" s="305"/>
      <c r="CG473" s="305"/>
      <c r="CH473" s="305"/>
      <c r="CI473" s="305"/>
      <c r="CJ473" s="305"/>
      <c r="CK473" s="305"/>
      <c r="CL473" s="305"/>
      <c r="CM473" s="305"/>
      <c r="CN473" s="305"/>
      <c r="CO473" s="305"/>
      <c r="CP473" s="305"/>
      <c r="CQ473" s="305"/>
      <c r="CR473" s="305"/>
      <c r="CS473" s="305"/>
      <c r="CT473" s="305"/>
      <c r="CU473" s="305"/>
      <c r="CV473" s="305"/>
      <c r="CW473" s="305"/>
      <c r="CX473" s="305"/>
      <c r="CY473" s="305"/>
      <c r="CZ473" s="305"/>
      <c r="DA473" s="305"/>
    </row>
    <row r="474" spans="1:105" s="2" customFormat="1" ht="12.75">
      <c r="A474" s="305"/>
      <c r="B474" s="305"/>
      <c r="C474" s="305"/>
      <c r="D474" s="305"/>
      <c r="E474" s="305"/>
      <c r="F474" s="454"/>
      <c r="G474" s="454"/>
      <c r="H474" s="457"/>
      <c r="I474" s="458"/>
      <c r="J474" s="305"/>
      <c r="K474" s="305"/>
      <c r="L474" s="454"/>
      <c r="M474" s="305"/>
      <c r="N474" s="305"/>
      <c r="O474" s="305"/>
      <c r="P474" s="305"/>
      <c r="Q474" s="305"/>
      <c r="R474" s="305"/>
      <c r="S474" s="305"/>
      <c r="T474" s="305"/>
      <c r="U474" s="305"/>
      <c r="V474" s="305"/>
      <c r="W474" s="305"/>
      <c r="X474" s="305"/>
      <c r="Y474" s="305"/>
      <c r="Z474" s="305"/>
      <c r="AA474" s="305"/>
      <c r="AB474" s="305"/>
      <c r="AC474" s="305"/>
      <c r="AD474" s="305"/>
      <c r="AE474" s="305"/>
      <c r="AF474" s="305"/>
      <c r="AG474" s="305"/>
      <c r="AH474" s="305"/>
      <c r="AI474" s="305"/>
      <c r="AJ474" s="305"/>
      <c r="AK474" s="305"/>
      <c r="AL474" s="305"/>
      <c r="AM474" s="305"/>
      <c r="AN474" s="305"/>
      <c r="AO474" s="305"/>
      <c r="AP474" s="305"/>
      <c r="AQ474" s="305"/>
      <c r="AR474" s="305"/>
      <c r="AS474" s="305"/>
      <c r="AT474" s="305"/>
      <c r="AU474" s="305"/>
      <c r="AV474" s="305"/>
      <c r="AW474" s="305"/>
      <c r="AX474" s="305"/>
      <c r="AY474" s="305"/>
      <c r="AZ474" s="305"/>
      <c r="BA474" s="305"/>
      <c r="BB474" s="305"/>
      <c r="BC474" s="305"/>
      <c r="BD474" s="305"/>
      <c r="BE474" s="305"/>
      <c r="BF474" s="305"/>
      <c r="BG474" s="305"/>
      <c r="BH474" s="305"/>
      <c r="BI474" s="305"/>
      <c r="BJ474" s="305"/>
      <c r="BK474" s="305"/>
      <c r="BL474" s="305"/>
      <c r="BM474" s="305"/>
      <c r="BN474" s="305"/>
      <c r="BO474" s="305"/>
      <c r="BP474" s="305"/>
      <c r="BQ474" s="305"/>
      <c r="BR474" s="305"/>
      <c r="BS474" s="305"/>
      <c r="BT474" s="305"/>
      <c r="BU474" s="305"/>
      <c r="BV474" s="305"/>
      <c r="BW474" s="305"/>
      <c r="BX474" s="305"/>
      <c r="BY474" s="305"/>
      <c r="BZ474" s="305"/>
      <c r="CA474" s="305"/>
      <c r="CB474" s="305"/>
      <c r="CC474" s="305"/>
      <c r="CD474" s="305"/>
      <c r="CE474" s="305"/>
      <c r="CF474" s="305"/>
      <c r="CG474" s="305"/>
      <c r="CH474" s="305"/>
      <c r="CI474" s="305"/>
      <c r="CJ474" s="305"/>
      <c r="CK474" s="305"/>
      <c r="CL474" s="305"/>
      <c r="CM474" s="305"/>
      <c r="CN474" s="305"/>
      <c r="CO474" s="305"/>
      <c r="CP474" s="305"/>
      <c r="CQ474" s="305"/>
      <c r="CR474" s="305"/>
      <c r="CS474" s="305"/>
      <c r="CT474" s="305"/>
      <c r="CU474" s="305"/>
      <c r="CV474" s="305"/>
      <c r="CW474" s="305"/>
      <c r="CX474" s="305"/>
      <c r="CY474" s="305"/>
      <c r="CZ474" s="305"/>
      <c r="DA474" s="305"/>
    </row>
    <row r="475" spans="1:105" s="2" customFormat="1" ht="12.75">
      <c r="A475" s="305"/>
      <c r="B475" s="305"/>
      <c r="C475" s="305"/>
      <c r="D475" s="305"/>
      <c r="E475" s="305"/>
      <c r="F475" s="454"/>
      <c r="G475" s="454"/>
      <c r="H475" s="457"/>
      <c r="I475" s="458"/>
      <c r="J475" s="305"/>
      <c r="K475" s="305"/>
      <c r="L475" s="454"/>
      <c r="M475" s="305"/>
      <c r="N475" s="305"/>
      <c r="O475" s="305"/>
      <c r="P475" s="305"/>
      <c r="Q475" s="305"/>
      <c r="R475" s="305"/>
      <c r="S475" s="305"/>
      <c r="T475" s="305"/>
      <c r="U475" s="305"/>
      <c r="V475" s="305"/>
      <c r="W475" s="305"/>
      <c r="X475" s="305"/>
      <c r="Y475" s="305"/>
      <c r="Z475" s="305"/>
      <c r="AA475" s="305"/>
      <c r="AB475" s="305"/>
      <c r="AC475" s="305"/>
      <c r="AD475" s="305"/>
      <c r="AE475" s="305"/>
      <c r="AF475" s="305"/>
      <c r="AG475" s="305"/>
      <c r="AH475" s="305"/>
      <c r="AI475" s="305"/>
      <c r="AJ475" s="305"/>
      <c r="AK475" s="305"/>
      <c r="AL475" s="305"/>
      <c r="AM475" s="305"/>
      <c r="AN475" s="305"/>
      <c r="AO475" s="305"/>
      <c r="AP475" s="305"/>
      <c r="AQ475" s="305"/>
      <c r="AR475" s="305"/>
      <c r="AS475" s="305"/>
      <c r="AT475" s="305"/>
      <c r="AU475" s="305"/>
      <c r="AV475" s="305"/>
      <c r="AW475" s="305"/>
      <c r="AX475" s="305"/>
      <c r="AY475" s="305"/>
      <c r="AZ475" s="305"/>
      <c r="BA475" s="305"/>
      <c r="BB475" s="305"/>
      <c r="BC475" s="305"/>
      <c r="BD475" s="305"/>
      <c r="BE475" s="305"/>
      <c r="BF475" s="305"/>
      <c r="BG475" s="305"/>
      <c r="BH475" s="305"/>
      <c r="BI475" s="305"/>
      <c r="BJ475" s="305"/>
      <c r="BK475" s="305"/>
      <c r="BL475" s="305"/>
      <c r="BM475" s="305"/>
      <c r="BN475" s="305"/>
      <c r="BO475" s="305"/>
      <c r="BP475" s="305"/>
      <c r="BQ475" s="305"/>
      <c r="BR475" s="305"/>
      <c r="BS475" s="305"/>
      <c r="BT475" s="305"/>
      <c r="BU475" s="305"/>
      <c r="BV475" s="305"/>
      <c r="BW475" s="305"/>
      <c r="BX475" s="305"/>
      <c r="BY475" s="305"/>
      <c r="BZ475" s="305"/>
      <c r="CA475" s="305"/>
      <c r="CB475" s="305"/>
      <c r="CC475" s="305"/>
      <c r="CD475" s="305"/>
      <c r="CE475" s="305"/>
      <c r="CF475" s="305"/>
      <c r="CG475" s="305"/>
      <c r="CH475" s="305"/>
      <c r="CI475" s="305"/>
      <c r="CJ475" s="305"/>
      <c r="CK475" s="305"/>
      <c r="CL475" s="305"/>
      <c r="CM475" s="305"/>
      <c r="CN475" s="305"/>
      <c r="CO475" s="305"/>
      <c r="CP475" s="305"/>
      <c r="CQ475" s="305"/>
      <c r="CR475" s="305"/>
      <c r="CS475" s="305"/>
      <c r="CT475" s="305"/>
      <c r="CU475" s="305"/>
      <c r="CV475" s="305"/>
      <c r="CW475" s="305"/>
      <c r="CX475" s="305"/>
      <c r="CY475" s="305"/>
      <c r="CZ475" s="305"/>
      <c r="DA475" s="305"/>
    </row>
    <row r="476" spans="1:105" s="2" customFormat="1" ht="12.75">
      <c r="A476" s="305"/>
      <c r="B476" s="305"/>
      <c r="C476" s="305"/>
      <c r="D476" s="305"/>
      <c r="E476" s="305"/>
      <c r="F476" s="454"/>
      <c r="G476" s="454"/>
      <c r="H476" s="457"/>
      <c r="I476" s="458"/>
      <c r="J476" s="305"/>
      <c r="K476" s="305"/>
      <c r="L476" s="454"/>
      <c r="M476" s="305"/>
      <c r="N476" s="305"/>
      <c r="O476" s="305"/>
      <c r="P476" s="305"/>
      <c r="Q476" s="305"/>
      <c r="R476" s="305"/>
      <c r="S476" s="305"/>
      <c r="T476" s="305"/>
      <c r="U476" s="305"/>
      <c r="V476" s="305"/>
      <c r="W476" s="305"/>
      <c r="X476" s="305"/>
      <c r="Y476" s="305"/>
      <c r="Z476" s="305"/>
      <c r="AA476" s="305"/>
      <c r="AB476" s="305"/>
      <c r="AC476" s="305"/>
      <c r="AD476" s="305"/>
      <c r="AE476" s="305"/>
      <c r="AF476" s="305"/>
      <c r="AG476" s="305"/>
      <c r="AH476" s="305"/>
      <c r="AI476" s="305"/>
      <c r="AJ476" s="305"/>
      <c r="AK476" s="305"/>
      <c r="AL476" s="305"/>
      <c r="AM476" s="305"/>
      <c r="AN476" s="305"/>
      <c r="AO476" s="305"/>
      <c r="AP476" s="305"/>
      <c r="AQ476" s="305"/>
      <c r="AR476" s="305"/>
      <c r="AS476" s="305"/>
      <c r="AT476" s="305"/>
      <c r="AU476" s="305"/>
      <c r="AV476" s="305"/>
      <c r="AW476" s="305"/>
      <c r="AX476" s="305"/>
      <c r="AY476" s="305"/>
      <c r="AZ476" s="305"/>
      <c r="BA476" s="305"/>
      <c r="BB476" s="305"/>
      <c r="BC476" s="305"/>
      <c r="BD476" s="305"/>
      <c r="BE476" s="305"/>
      <c r="BF476" s="305"/>
      <c r="BG476" s="305"/>
      <c r="BH476" s="305"/>
      <c r="BI476" s="305"/>
      <c r="BJ476" s="305"/>
      <c r="BK476" s="305"/>
      <c r="BL476" s="305"/>
      <c r="BM476" s="305"/>
      <c r="BN476" s="305"/>
      <c r="BO476" s="305"/>
      <c r="BP476" s="305"/>
      <c r="BQ476" s="305"/>
      <c r="BR476" s="305"/>
      <c r="BS476" s="305"/>
      <c r="BT476" s="305"/>
      <c r="BU476" s="305"/>
      <c r="BV476" s="305"/>
      <c r="BW476" s="305"/>
      <c r="BX476" s="305"/>
      <c r="BY476" s="305"/>
      <c r="BZ476" s="305"/>
      <c r="CA476" s="305"/>
      <c r="CB476" s="305"/>
      <c r="CC476" s="305"/>
      <c r="CD476" s="305"/>
      <c r="CE476" s="305"/>
      <c r="CF476" s="305"/>
      <c r="CG476" s="305"/>
      <c r="CH476" s="305"/>
      <c r="CI476" s="305"/>
      <c r="CJ476" s="305"/>
      <c r="CK476" s="305"/>
      <c r="CL476" s="305"/>
      <c r="CM476" s="305"/>
      <c r="CN476" s="305"/>
      <c r="CO476" s="305"/>
      <c r="CP476" s="305"/>
      <c r="CQ476" s="305"/>
      <c r="CR476" s="305"/>
      <c r="CS476" s="305"/>
      <c r="CT476" s="305"/>
      <c r="CU476" s="305"/>
      <c r="CV476" s="305"/>
      <c r="CW476" s="305"/>
      <c r="CX476" s="305"/>
      <c r="CY476" s="305"/>
      <c r="CZ476" s="305"/>
      <c r="DA476" s="305"/>
    </row>
    <row r="477" spans="1:105" s="2" customFormat="1" ht="12.75">
      <c r="A477" s="305"/>
      <c r="B477" s="305"/>
      <c r="C477" s="305"/>
      <c r="D477" s="305"/>
      <c r="E477" s="305"/>
      <c r="F477" s="454"/>
      <c r="G477" s="454"/>
      <c r="H477" s="457"/>
      <c r="I477" s="458"/>
      <c r="J477" s="305"/>
      <c r="K477" s="305"/>
      <c r="L477" s="454"/>
      <c r="M477" s="305"/>
      <c r="N477" s="305"/>
      <c r="O477" s="305"/>
      <c r="P477" s="305"/>
      <c r="Q477" s="305"/>
      <c r="R477" s="305"/>
      <c r="S477" s="305"/>
      <c r="T477" s="305"/>
      <c r="U477" s="305"/>
      <c r="V477" s="305"/>
      <c r="W477" s="305"/>
      <c r="X477" s="305"/>
      <c r="Y477" s="305"/>
      <c r="Z477" s="305"/>
      <c r="AA477" s="305"/>
      <c r="AB477" s="305"/>
      <c r="AC477" s="305"/>
      <c r="AD477" s="305"/>
      <c r="AE477" s="305"/>
      <c r="AF477" s="305"/>
      <c r="AG477" s="305"/>
      <c r="AH477" s="305"/>
      <c r="AI477" s="305"/>
      <c r="AJ477" s="305"/>
      <c r="AK477" s="305"/>
      <c r="AL477" s="305"/>
      <c r="AM477" s="305"/>
      <c r="AN477" s="305"/>
      <c r="AO477" s="305"/>
      <c r="AP477" s="305"/>
      <c r="AQ477" s="305"/>
      <c r="AR477" s="305"/>
      <c r="AS477" s="305"/>
      <c r="AT477" s="305"/>
      <c r="AU477" s="305"/>
      <c r="AV477" s="305"/>
      <c r="AW477" s="305"/>
      <c r="AX477" s="305"/>
      <c r="AY477" s="305"/>
      <c r="AZ477" s="305"/>
      <c r="BA477" s="305"/>
      <c r="BB477" s="305"/>
      <c r="BC477" s="305"/>
      <c r="BD477" s="305"/>
      <c r="BE477" s="305"/>
      <c r="BF477" s="305"/>
      <c r="BG477" s="305"/>
      <c r="BH477" s="305"/>
      <c r="BI477" s="305"/>
      <c r="BJ477" s="305"/>
      <c r="BK477" s="305"/>
      <c r="BL477" s="305"/>
      <c r="BM477" s="305"/>
      <c r="BN477" s="305"/>
      <c r="BO477" s="305"/>
      <c r="BP477" s="305"/>
      <c r="BQ477" s="305"/>
      <c r="BR477" s="305"/>
      <c r="BS477" s="305"/>
      <c r="BT477" s="305"/>
      <c r="BU477" s="305"/>
      <c r="BV477" s="305"/>
      <c r="BW477" s="305"/>
      <c r="BX477" s="305"/>
      <c r="BY477" s="305"/>
      <c r="BZ477" s="305"/>
      <c r="CA477" s="305"/>
      <c r="CB477" s="305"/>
      <c r="CC477" s="305"/>
      <c r="CD477" s="305"/>
      <c r="CE477" s="305"/>
      <c r="CF477" s="305"/>
      <c r="CG477" s="305"/>
      <c r="CH477" s="305"/>
      <c r="CI477" s="305"/>
      <c r="CJ477" s="305"/>
      <c r="CK477" s="305"/>
      <c r="CL477" s="305"/>
      <c r="CM477" s="305"/>
      <c r="CN477" s="305"/>
      <c r="CO477" s="305"/>
      <c r="CP477" s="305"/>
      <c r="CQ477" s="305"/>
      <c r="CR477" s="305"/>
      <c r="CS477" s="305"/>
      <c r="CT477" s="305"/>
      <c r="CU477" s="305"/>
      <c r="CV477" s="305"/>
      <c r="CW477" s="305"/>
      <c r="CX477" s="305"/>
      <c r="CY477" s="305"/>
      <c r="CZ477" s="305"/>
      <c r="DA477" s="305"/>
    </row>
    <row r="478" spans="1:105" s="2" customFormat="1" ht="12.75">
      <c r="A478" s="305"/>
      <c r="B478" s="305"/>
      <c r="C478" s="305"/>
      <c r="D478" s="305"/>
      <c r="E478" s="305"/>
      <c r="F478" s="454"/>
      <c r="G478" s="454"/>
      <c r="H478" s="457"/>
      <c r="I478" s="459"/>
      <c r="J478" s="305"/>
      <c r="K478" s="305"/>
      <c r="L478" s="454"/>
      <c r="M478" s="305"/>
      <c r="N478" s="305"/>
      <c r="O478" s="305"/>
      <c r="P478" s="305"/>
      <c r="Q478" s="305"/>
      <c r="R478" s="305"/>
      <c r="S478" s="305"/>
      <c r="T478" s="305"/>
      <c r="U478" s="305"/>
      <c r="V478" s="305"/>
      <c r="W478" s="305"/>
      <c r="X478" s="305"/>
      <c r="Y478" s="305"/>
      <c r="Z478" s="305"/>
      <c r="AA478" s="305"/>
      <c r="AB478" s="305"/>
      <c r="AC478" s="305"/>
      <c r="AD478" s="305"/>
      <c r="AE478" s="305"/>
      <c r="AF478" s="305"/>
      <c r="AG478" s="305"/>
      <c r="AH478" s="305"/>
      <c r="AI478" s="305"/>
      <c r="AJ478" s="305"/>
      <c r="AK478" s="305"/>
      <c r="AL478" s="305"/>
      <c r="AM478" s="305"/>
      <c r="AN478" s="305"/>
      <c r="AO478" s="305"/>
      <c r="AP478" s="305"/>
      <c r="AQ478" s="305"/>
      <c r="AR478" s="305"/>
      <c r="AS478" s="305"/>
      <c r="AT478" s="305"/>
      <c r="AU478" s="305"/>
      <c r="AV478" s="305"/>
      <c r="AW478" s="305"/>
      <c r="AX478" s="305"/>
      <c r="AY478" s="305"/>
      <c r="AZ478" s="305"/>
      <c r="BA478" s="305"/>
      <c r="BB478" s="305"/>
      <c r="BC478" s="305"/>
      <c r="BD478" s="305"/>
      <c r="BE478" s="305"/>
      <c r="BF478" s="305"/>
      <c r="BG478" s="305"/>
      <c r="BH478" s="305"/>
      <c r="BI478" s="305"/>
      <c r="BJ478" s="305"/>
      <c r="BK478" s="305"/>
      <c r="BL478" s="305"/>
      <c r="BM478" s="305"/>
      <c r="BN478" s="305"/>
      <c r="BO478" s="305"/>
      <c r="BP478" s="305"/>
      <c r="BQ478" s="305"/>
      <c r="BR478" s="305"/>
      <c r="BS478" s="305"/>
      <c r="BT478" s="305"/>
      <c r="BU478" s="305"/>
      <c r="BV478" s="305"/>
      <c r="BW478" s="305"/>
      <c r="BX478" s="305"/>
      <c r="BY478" s="305"/>
      <c r="BZ478" s="305"/>
      <c r="CA478" s="305"/>
      <c r="CB478" s="305"/>
      <c r="CC478" s="305"/>
      <c r="CD478" s="305"/>
      <c r="CE478" s="305"/>
      <c r="CF478" s="305"/>
      <c r="CG478" s="305"/>
      <c r="CH478" s="305"/>
      <c r="CI478" s="305"/>
      <c r="CJ478" s="305"/>
      <c r="CK478" s="305"/>
      <c r="CL478" s="305"/>
      <c r="CM478" s="305"/>
      <c r="CN478" s="305"/>
      <c r="CO478" s="305"/>
      <c r="CP478" s="305"/>
      <c r="CQ478" s="305"/>
      <c r="CR478" s="305"/>
      <c r="CS478" s="305"/>
      <c r="CT478" s="305"/>
      <c r="CU478" s="305"/>
      <c r="CV478" s="305"/>
      <c r="CW478" s="305"/>
      <c r="CX478" s="305"/>
      <c r="CY478" s="305"/>
      <c r="CZ478" s="305"/>
      <c r="DA478" s="305"/>
    </row>
    <row r="479" spans="1:105" s="2" customFormat="1" ht="12.75">
      <c r="A479" s="305"/>
      <c r="B479" s="305"/>
      <c r="C479" s="305"/>
      <c r="D479" s="305"/>
      <c r="E479" s="305"/>
      <c r="F479" s="454"/>
      <c r="G479" s="454"/>
      <c r="H479" s="457"/>
      <c r="I479" s="459"/>
      <c r="J479" s="305"/>
      <c r="K479" s="305"/>
      <c r="L479" s="454"/>
      <c r="M479" s="305"/>
      <c r="N479" s="305"/>
      <c r="O479" s="305"/>
      <c r="P479" s="305"/>
      <c r="Q479" s="305"/>
      <c r="R479" s="305"/>
      <c r="S479" s="305"/>
      <c r="T479" s="305"/>
      <c r="U479" s="305"/>
      <c r="V479" s="305"/>
      <c r="W479" s="305"/>
      <c r="X479" s="305"/>
      <c r="Y479" s="305"/>
      <c r="Z479" s="305"/>
      <c r="AA479" s="305"/>
      <c r="AB479" s="305"/>
      <c r="AC479" s="305"/>
      <c r="AD479" s="305"/>
      <c r="AE479" s="305"/>
      <c r="AF479" s="305"/>
      <c r="AG479" s="305"/>
      <c r="AH479" s="305"/>
      <c r="AI479" s="305"/>
      <c r="AJ479" s="305"/>
      <c r="AK479" s="305"/>
      <c r="AL479" s="305"/>
      <c r="AM479" s="305"/>
      <c r="AN479" s="305"/>
      <c r="AO479" s="305"/>
      <c r="AP479" s="305"/>
      <c r="AQ479" s="305"/>
      <c r="AR479" s="305"/>
      <c r="AS479" s="305"/>
      <c r="AT479" s="305"/>
      <c r="AU479" s="305"/>
      <c r="AV479" s="305"/>
      <c r="AW479" s="305"/>
      <c r="AX479" s="305"/>
      <c r="AY479" s="305"/>
      <c r="AZ479" s="305"/>
      <c r="BA479" s="305"/>
      <c r="BB479" s="305"/>
      <c r="BC479" s="305"/>
      <c r="BD479" s="305"/>
      <c r="BE479" s="305"/>
      <c r="BF479" s="305"/>
      <c r="BG479" s="305"/>
      <c r="BH479" s="305"/>
      <c r="BI479" s="305"/>
      <c r="BJ479" s="305"/>
      <c r="BK479" s="305"/>
      <c r="BL479" s="305"/>
      <c r="BM479" s="305"/>
      <c r="BN479" s="305"/>
      <c r="BO479" s="305"/>
      <c r="BP479" s="305"/>
      <c r="BQ479" s="305"/>
      <c r="BR479" s="305"/>
      <c r="BS479" s="305"/>
      <c r="BT479" s="305"/>
      <c r="BU479" s="305"/>
      <c r="BV479" s="305"/>
      <c r="BW479" s="305"/>
      <c r="BX479" s="305"/>
      <c r="BY479" s="305"/>
      <c r="BZ479" s="305"/>
      <c r="CA479" s="305"/>
      <c r="CB479" s="305"/>
      <c r="CC479" s="305"/>
      <c r="CD479" s="305"/>
      <c r="CE479" s="305"/>
      <c r="CF479" s="305"/>
      <c r="CG479" s="305"/>
      <c r="CH479" s="305"/>
      <c r="CI479" s="305"/>
      <c r="CJ479" s="305"/>
      <c r="CK479" s="305"/>
      <c r="CL479" s="305"/>
      <c r="CM479" s="305"/>
      <c r="CN479" s="305"/>
      <c r="CO479" s="305"/>
      <c r="CP479" s="305"/>
      <c r="CQ479" s="305"/>
      <c r="CR479" s="305"/>
      <c r="CS479" s="305"/>
      <c r="CT479" s="305"/>
      <c r="CU479" s="305"/>
      <c r="CV479" s="305"/>
      <c r="CW479" s="305"/>
      <c r="CX479" s="305"/>
      <c r="CY479" s="305"/>
      <c r="CZ479" s="305"/>
      <c r="DA479" s="305"/>
    </row>
    <row r="480" spans="1:105" s="2" customFormat="1" ht="12.75">
      <c r="A480" s="305"/>
      <c r="B480" s="305"/>
      <c r="C480" s="305"/>
      <c r="D480" s="305"/>
      <c r="E480" s="305"/>
      <c r="F480" s="454"/>
      <c r="G480" s="454"/>
      <c r="H480" s="457"/>
      <c r="I480" s="459"/>
      <c r="J480" s="305"/>
      <c r="K480" s="305"/>
      <c r="L480" s="454"/>
      <c r="M480" s="305"/>
      <c r="N480" s="305"/>
      <c r="O480" s="305"/>
      <c r="P480" s="305"/>
      <c r="Q480" s="305"/>
      <c r="R480" s="305"/>
      <c r="S480" s="305"/>
      <c r="T480" s="305"/>
      <c r="U480" s="305"/>
      <c r="V480" s="305"/>
      <c r="W480" s="305"/>
      <c r="X480" s="305"/>
      <c r="Y480" s="305"/>
      <c r="Z480" s="305"/>
      <c r="AA480" s="305"/>
      <c r="AB480" s="305"/>
      <c r="AC480" s="305"/>
      <c r="AD480" s="305"/>
      <c r="AE480" s="305"/>
      <c r="AF480" s="305"/>
      <c r="AG480" s="305"/>
      <c r="AH480" s="305"/>
      <c r="AI480" s="305"/>
      <c r="AJ480" s="305"/>
      <c r="AK480" s="305"/>
      <c r="AL480" s="305"/>
      <c r="AM480" s="305"/>
      <c r="AN480" s="305"/>
      <c r="AO480" s="305"/>
      <c r="AP480" s="305"/>
      <c r="AQ480" s="305"/>
      <c r="AR480" s="305"/>
      <c r="AS480" s="305"/>
      <c r="AT480" s="305"/>
      <c r="AU480" s="305"/>
      <c r="AV480" s="305"/>
      <c r="AW480" s="305"/>
      <c r="AX480" s="305"/>
      <c r="AY480" s="305"/>
      <c r="AZ480" s="305"/>
      <c r="BA480" s="305"/>
      <c r="BB480" s="305"/>
      <c r="BC480" s="305"/>
      <c r="BD480" s="305"/>
      <c r="BE480" s="305"/>
      <c r="BF480" s="305"/>
      <c r="BG480" s="305"/>
      <c r="BH480" s="305"/>
      <c r="BI480" s="305"/>
      <c r="BJ480" s="305"/>
      <c r="BK480" s="305"/>
      <c r="BL480" s="305"/>
      <c r="BM480" s="305"/>
      <c r="BN480" s="305"/>
      <c r="BO480" s="305"/>
      <c r="BP480" s="305"/>
      <c r="BQ480" s="305"/>
      <c r="BR480" s="305"/>
      <c r="BS480" s="305"/>
      <c r="BT480" s="305"/>
      <c r="BU480" s="305"/>
      <c r="BV480" s="305"/>
      <c r="BW480" s="305"/>
      <c r="BX480" s="305"/>
      <c r="BY480" s="305"/>
      <c r="BZ480" s="305"/>
      <c r="CA480" s="305"/>
      <c r="CB480" s="305"/>
      <c r="CC480" s="305"/>
      <c r="CD480" s="305"/>
      <c r="CE480" s="305"/>
      <c r="CF480" s="305"/>
      <c r="CG480" s="305"/>
      <c r="CH480" s="305"/>
      <c r="CI480" s="305"/>
      <c r="CJ480" s="305"/>
      <c r="CK480" s="305"/>
      <c r="CL480" s="305"/>
      <c r="CM480" s="305"/>
      <c r="CN480" s="305"/>
      <c r="CO480" s="305"/>
      <c r="CP480" s="305"/>
      <c r="CQ480" s="305"/>
      <c r="CR480" s="305"/>
      <c r="CS480" s="305"/>
      <c r="CT480" s="305"/>
      <c r="CU480" s="305"/>
      <c r="CV480" s="305"/>
      <c r="CW480" s="305"/>
      <c r="CX480" s="305"/>
      <c r="CY480" s="305"/>
      <c r="CZ480" s="305"/>
      <c r="DA480" s="305"/>
    </row>
    <row r="481" spans="1:105" s="2" customFormat="1" ht="12.75">
      <c r="A481" s="305"/>
      <c r="B481" s="305"/>
      <c r="C481" s="305"/>
      <c r="D481" s="305"/>
      <c r="E481" s="305"/>
      <c r="F481" s="454"/>
      <c r="G481" s="454"/>
      <c r="H481" s="457"/>
      <c r="I481" s="459"/>
      <c r="J481" s="305"/>
      <c r="K481" s="305"/>
      <c r="L481" s="454"/>
      <c r="M481" s="305"/>
      <c r="N481" s="305"/>
      <c r="O481" s="305"/>
      <c r="P481" s="305"/>
      <c r="Q481" s="305"/>
      <c r="R481" s="305"/>
      <c r="S481" s="305"/>
      <c r="T481" s="305"/>
      <c r="U481" s="305"/>
      <c r="V481" s="305"/>
      <c r="W481" s="305"/>
      <c r="X481" s="305"/>
      <c r="Y481" s="305"/>
      <c r="Z481" s="305"/>
      <c r="AA481" s="305"/>
      <c r="AB481" s="305"/>
      <c r="AC481" s="305"/>
      <c r="AD481" s="305"/>
      <c r="AE481" s="305"/>
      <c r="AF481" s="305"/>
      <c r="AG481" s="305"/>
      <c r="AH481" s="305"/>
      <c r="AI481" s="305"/>
      <c r="AJ481" s="305"/>
      <c r="AK481" s="305"/>
      <c r="AL481" s="305"/>
      <c r="AM481" s="305"/>
      <c r="AN481" s="305"/>
      <c r="AO481" s="305"/>
      <c r="AP481" s="305"/>
      <c r="AQ481" s="305"/>
      <c r="AR481" s="305"/>
      <c r="AS481" s="305"/>
      <c r="AT481" s="305"/>
      <c r="AU481" s="305"/>
      <c r="AV481" s="305"/>
      <c r="AW481" s="305"/>
      <c r="AX481" s="305"/>
      <c r="AY481" s="305"/>
      <c r="AZ481" s="305"/>
      <c r="BA481" s="305"/>
      <c r="BB481" s="305"/>
      <c r="BC481" s="305"/>
      <c r="BD481" s="305"/>
      <c r="BE481" s="305"/>
      <c r="BF481" s="305"/>
      <c r="BG481" s="305"/>
      <c r="BH481" s="305"/>
      <c r="BI481" s="305"/>
      <c r="BJ481" s="305"/>
      <c r="BK481" s="305"/>
      <c r="BL481" s="305"/>
      <c r="BM481" s="305"/>
      <c r="BN481" s="305"/>
      <c r="BO481" s="305"/>
      <c r="BP481" s="305"/>
      <c r="BQ481" s="305"/>
      <c r="BR481" s="305"/>
      <c r="BS481" s="305"/>
      <c r="BT481" s="305"/>
      <c r="BU481" s="305"/>
      <c r="BV481" s="305"/>
      <c r="BW481" s="305"/>
      <c r="BX481" s="305"/>
      <c r="BY481" s="305"/>
      <c r="BZ481" s="305"/>
      <c r="CA481" s="305"/>
      <c r="CB481" s="305"/>
      <c r="CC481" s="305"/>
      <c r="CD481" s="305"/>
      <c r="CE481" s="305"/>
      <c r="CF481" s="305"/>
      <c r="CG481" s="305"/>
      <c r="CH481" s="305"/>
      <c r="CI481" s="305"/>
      <c r="CJ481" s="305"/>
      <c r="CK481" s="305"/>
      <c r="CL481" s="305"/>
      <c r="CM481" s="305"/>
      <c r="CN481" s="305"/>
      <c r="CO481" s="305"/>
      <c r="CP481" s="305"/>
      <c r="CQ481" s="305"/>
      <c r="CR481" s="305"/>
      <c r="CS481" s="305"/>
      <c r="CT481" s="305"/>
      <c r="CU481" s="305"/>
      <c r="CV481" s="305"/>
      <c r="CW481" s="305"/>
      <c r="CX481" s="305"/>
      <c r="CY481" s="305"/>
      <c r="CZ481" s="305"/>
      <c r="DA481" s="305"/>
    </row>
    <row r="482" spans="1:105" s="2" customFormat="1" ht="12.75">
      <c r="A482" s="305"/>
      <c r="B482" s="305"/>
      <c r="C482" s="305"/>
      <c r="D482" s="305"/>
      <c r="E482" s="305"/>
      <c r="F482" s="454"/>
      <c r="G482" s="454"/>
      <c r="H482" s="457"/>
      <c r="I482" s="459"/>
      <c r="J482" s="305"/>
      <c r="K482" s="305"/>
      <c r="L482" s="454"/>
      <c r="M482" s="305"/>
      <c r="N482" s="305"/>
      <c r="O482" s="305"/>
      <c r="P482" s="305"/>
      <c r="Q482" s="305"/>
      <c r="R482" s="305"/>
      <c r="S482" s="305"/>
      <c r="T482" s="305"/>
      <c r="U482" s="305"/>
      <c r="V482" s="305"/>
      <c r="W482" s="305"/>
      <c r="X482" s="305"/>
      <c r="Y482" s="305"/>
      <c r="Z482" s="305"/>
      <c r="AA482" s="305"/>
      <c r="AB482" s="305"/>
      <c r="AC482" s="305"/>
      <c r="AD482" s="305"/>
      <c r="AE482" s="305"/>
      <c r="AF482" s="305"/>
      <c r="AG482" s="305"/>
      <c r="AH482" s="305"/>
      <c r="AI482" s="305"/>
      <c r="AJ482" s="305"/>
      <c r="AK482" s="305"/>
      <c r="AL482" s="305"/>
      <c r="AM482" s="305"/>
      <c r="AN482" s="305"/>
      <c r="AO482" s="305"/>
      <c r="AP482" s="305"/>
      <c r="AQ482" s="305"/>
      <c r="AR482" s="305"/>
      <c r="AS482" s="305"/>
      <c r="AT482" s="305"/>
      <c r="AU482" s="305"/>
      <c r="AV482" s="305"/>
      <c r="AW482" s="305"/>
      <c r="AX482" s="305"/>
      <c r="AY482" s="305"/>
      <c r="AZ482" s="305"/>
      <c r="BA482" s="305"/>
      <c r="BB482" s="305"/>
      <c r="BC482" s="305"/>
      <c r="BD482" s="305"/>
      <c r="BE482" s="305"/>
      <c r="BF482" s="305"/>
      <c r="BG482" s="305"/>
      <c r="BH482" s="305"/>
      <c r="BI482" s="305"/>
      <c r="BJ482" s="305"/>
      <c r="BK482" s="305"/>
      <c r="BL482" s="305"/>
      <c r="BM482" s="305"/>
      <c r="BN482" s="305"/>
      <c r="BO482" s="305"/>
      <c r="BP482" s="305"/>
      <c r="BQ482" s="305"/>
      <c r="BR482" s="305"/>
      <c r="BS482" s="305"/>
      <c r="BT482" s="305"/>
      <c r="BU482" s="305"/>
      <c r="BV482" s="305"/>
      <c r="BW482" s="305"/>
      <c r="BX482" s="305"/>
      <c r="BY482" s="305"/>
      <c r="BZ482" s="305"/>
      <c r="CA482" s="305"/>
      <c r="CB482" s="305"/>
      <c r="CC482" s="305"/>
      <c r="CD482" s="305"/>
      <c r="CE482" s="305"/>
      <c r="CF482" s="305"/>
      <c r="CG482" s="305"/>
      <c r="CH482" s="305"/>
      <c r="CI482" s="305"/>
      <c r="CJ482" s="305"/>
      <c r="CK482" s="305"/>
      <c r="CL482" s="305"/>
      <c r="CM482" s="305"/>
      <c r="CN482" s="305"/>
      <c r="CO482" s="305"/>
      <c r="CP482" s="305"/>
      <c r="CQ482" s="305"/>
      <c r="CR482" s="305"/>
      <c r="CS482" s="305"/>
      <c r="CT482" s="305"/>
      <c r="CU482" s="305"/>
      <c r="CV482" s="305"/>
      <c r="CW482" s="305"/>
      <c r="CX482" s="305"/>
      <c r="CY482" s="305"/>
      <c r="CZ482" s="305"/>
      <c r="DA482" s="305"/>
    </row>
    <row r="483" spans="1:105" s="2" customFormat="1" ht="12.75">
      <c r="A483" s="305"/>
      <c r="B483" s="305"/>
      <c r="C483" s="305"/>
      <c r="D483" s="305"/>
      <c r="E483" s="305"/>
      <c r="F483" s="454"/>
      <c r="G483" s="454"/>
      <c r="H483" s="457"/>
      <c r="I483" s="459"/>
      <c r="J483" s="305"/>
      <c r="K483" s="305"/>
      <c r="L483" s="454"/>
      <c r="M483" s="305"/>
      <c r="N483" s="305"/>
      <c r="O483" s="305"/>
      <c r="P483" s="305"/>
      <c r="Q483" s="305"/>
      <c r="R483" s="305"/>
      <c r="S483" s="305"/>
      <c r="T483" s="305"/>
      <c r="U483" s="305"/>
      <c r="V483" s="305"/>
      <c r="W483" s="305"/>
      <c r="X483" s="305"/>
      <c r="Y483" s="305"/>
      <c r="Z483" s="305"/>
      <c r="AA483" s="305"/>
      <c r="AB483" s="305"/>
      <c r="AC483" s="305"/>
      <c r="AD483" s="305"/>
      <c r="AE483" s="305"/>
      <c r="AF483" s="305"/>
      <c r="AG483" s="305"/>
      <c r="AH483" s="305"/>
      <c r="AI483" s="305"/>
      <c r="AJ483" s="305"/>
      <c r="AK483" s="305"/>
      <c r="AL483" s="305"/>
      <c r="AM483" s="305"/>
      <c r="AN483" s="305"/>
      <c r="AO483" s="305"/>
      <c r="AP483" s="305"/>
      <c r="AQ483" s="305"/>
      <c r="AR483" s="305"/>
      <c r="AS483" s="305"/>
      <c r="AT483" s="305"/>
      <c r="AU483" s="305"/>
      <c r="AV483" s="305"/>
      <c r="AW483" s="305"/>
      <c r="AX483" s="305"/>
      <c r="AY483" s="305"/>
      <c r="AZ483" s="305"/>
      <c r="BA483" s="305"/>
      <c r="BB483" s="305"/>
      <c r="BC483" s="305"/>
      <c r="BD483" s="305"/>
      <c r="BE483" s="305"/>
      <c r="BF483" s="305"/>
      <c r="BG483" s="305"/>
      <c r="BH483" s="305"/>
      <c r="BI483" s="305"/>
      <c r="BJ483" s="305"/>
      <c r="BK483" s="305"/>
      <c r="BL483" s="305"/>
      <c r="BM483" s="305"/>
      <c r="BN483" s="305"/>
      <c r="BO483" s="305"/>
      <c r="BP483" s="305"/>
      <c r="BQ483" s="305"/>
      <c r="BR483" s="305"/>
      <c r="BS483" s="305"/>
      <c r="BT483" s="305"/>
      <c r="BU483" s="305"/>
      <c r="BV483" s="305"/>
      <c r="BW483" s="305"/>
      <c r="BX483" s="305"/>
      <c r="BY483" s="305"/>
      <c r="BZ483" s="305"/>
      <c r="CA483" s="305"/>
      <c r="CB483" s="305"/>
      <c r="CC483" s="305"/>
      <c r="CD483" s="305"/>
      <c r="CE483" s="305"/>
      <c r="CF483" s="305"/>
      <c r="CG483" s="305"/>
      <c r="CH483" s="305"/>
      <c r="CI483" s="305"/>
      <c r="CJ483" s="305"/>
      <c r="CK483" s="305"/>
      <c r="CL483" s="305"/>
      <c r="CM483" s="305"/>
      <c r="CN483" s="305"/>
      <c r="CO483" s="305"/>
      <c r="CP483" s="305"/>
      <c r="CQ483" s="305"/>
      <c r="CR483" s="305"/>
      <c r="CS483" s="305"/>
      <c r="CT483" s="305"/>
      <c r="CU483" s="305"/>
      <c r="CV483" s="305"/>
      <c r="CW483" s="305"/>
      <c r="CX483" s="305"/>
      <c r="CY483" s="305"/>
      <c r="CZ483" s="305"/>
      <c r="DA483" s="305"/>
    </row>
    <row r="484" spans="1:105" s="2" customFormat="1" ht="12.75">
      <c r="A484" s="305"/>
      <c r="B484" s="305"/>
      <c r="C484" s="305"/>
      <c r="D484" s="305"/>
      <c r="E484" s="305"/>
      <c r="F484" s="454"/>
      <c r="G484" s="454"/>
      <c r="H484" s="457"/>
      <c r="I484" s="459"/>
      <c r="J484" s="305"/>
      <c r="K484" s="305"/>
      <c r="L484" s="454"/>
      <c r="M484" s="305"/>
      <c r="N484" s="305"/>
      <c r="O484" s="305"/>
      <c r="P484" s="305"/>
      <c r="Q484" s="305"/>
      <c r="R484" s="305"/>
      <c r="S484" s="305"/>
      <c r="T484" s="305"/>
      <c r="U484" s="305"/>
      <c r="V484" s="305"/>
      <c r="W484" s="305"/>
      <c r="X484" s="305"/>
      <c r="Y484" s="305"/>
      <c r="Z484" s="305"/>
      <c r="AA484" s="305"/>
      <c r="AB484" s="305"/>
      <c r="AC484" s="305"/>
      <c r="AD484" s="305"/>
      <c r="AE484" s="305"/>
      <c r="AF484" s="305"/>
      <c r="AG484" s="305"/>
      <c r="AH484" s="305"/>
      <c r="AI484" s="305"/>
      <c r="AJ484" s="305"/>
      <c r="AK484" s="305"/>
      <c r="AL484" s="305"/>
      <c r="AM484" s="305"/>
      <c r="AN484" s="305"/>
      <c r="AO484" s="305"/>
      <c r="AP484" s="305"/>
      <c r="AQ484" s="305"/>
      <c r="AR484" s="305"/>
      <c r="AS484" s="305"/>
      <c r="AT484" s="305"/>
      <c r="AU484" s="305"/>
      <c r="AV484" s="305"/>
      <c r="AW484" s="305"/>
      <c r="AX484" s="305"/>
      <c r="AY484" s="305"/>
      <c r="AZ484" s="305"/>
      <c r="BA484" s="305"/>
      <c r="BB484" s="305"/>
      <c r="BC484" s="305"/>
      <c r="BD484" s="305"/>
      <c r="BE484" s="305"/>
      <c r="BF484" s="305"/>
      <c r="BG484" s="305"/>
      <c r="BH484" s="305"/>
      <c r="BI484" s="305"/>
      <c r="BJ484" s="305"/>
      <c r="BK484" s="305"/>
      <c r="BL484" s="305"/>
      <c r="BM484" s="305"/>
      <c r="BN484" s="305"/>
      <c r="BO484" s="305"/>
      <c r="BP484" s="305"/>
      <c r="BQ484" s="305"/>
      <c r="BR484" s="305"/>
      <c r="BS484" s="305"/>
      <c r="BT484" s="305"/>
      <c r="BU484" s="305"/>
      <c r="BV484" s="305"/>
      <c r="BW484" s="305"/>
      <c r="BX484" s="305"/>
      <c r="BY484" s="305"/>
      <c r="BZ484" s="305"/>
      <c r="CA484" s="305"/>
      <c r="CB484" s="305"/>
      <c r="CC484" s="305"/>
      <c r="CD484" s="305"/>
      <c r="CE484" s="305"/>
      <c r="CF484" s="305"/>
      <c r="CG484" s="305"/>
      <c r="CH484" s="305"/>
      <c r="CI484" s="305"/>
      <c r="CJ484" s="305"/>
      <c r="CK484" s="305"/>
      <c r="CL484" s="305"/>
      <c r="CM484" s="305"/>
      <c r="CN484" s="305"/>
      <c r="CO484" s="305"/>
      <c r="CP484" s="305"/>
      <c r="CQ484" s="305"/>
      <c r="CR484" s="305"/>
      <c r="CS484" s="305"/>
      <c r="CT484" s="305"/>
      <c r="CU484" s="305"/>
      <c r="CV484" s="305"/>
      <c r="CW484" s="305"/>
      <c r="CX484" s="305"/>
      <c r="CY484" s="305"/>
      <c r="CZ484" s="305"/>
      <c r="DA484" s="305"/>
    </row>
    <row r="485" spans="1:105" s="2" customFormat="1" ht="12.75">
      <c r="A485" s="305"/>
      <c r="B485" s="305"/>
      <c r="C485" s="305"/>
      <c r="D485" s="305"/>
      <c r="E485" s="305"/>
      <c r="F485" s="454"/>
      <c r="G485" s="454"/>
      <c r="H485" s="457"/>
      <c r="I485" s="459"/>
      <c r="J485" s="305"/>
      <c r="K485" s="305"/>
      <c r="L485" s="454"/>
      <c r="M485" s="305"/>
      <c r="N485" s="305"/>
      <c r="O485" s="305"/>
      <c r="P485" s="305"/>
      <c r="Q485" s="305"/>
      <c r="R485" s="305"/>
      <c r="S485" s="305"/>
      <c r="T485" s="305"/>
      <c r="U485" s="305"/>
      <c r="V485" s="305"/>
      <c r="W485" s="305"/>
      <c r="X485" s="305"/>
      <c r="Y485" s="305"/>
      <c r="Z485" s="305"/>
      <c r="AA485" s="305"/>
      <c r="AB485" s="305"/>
      <c r="AC485" s="305"/>
      <c r="AD485" s="305"/>
      <c r="AE485" s="305"/>
      <c r="AF485" s="305"/>
      <c r="AG485" s="305"/>
      <c r="AH485" s="305"/>
      <c r="AI485" s="305"/>
      <c r="AJ485" s="305"/>
      <c r="AK485" s="305"/>
      <c r="AL485" s="305"/>
      <c r="AM485" s="305"/>
      <c r="AN485" s="305"/>
      <c r="AO485" s="305"/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/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/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</row>
    <row r="486" spans="1:105" s="2" customFormat="1" ht="12.75">
      <c r="A486" s="305"/>
      <c r="B486" s="305"/>
      <c r="C486" s="305"/>
      <c r="D486" s="305"/>
      <c r="E486" s="305"/>
      <c r="F486" s="454"/>
      <c r="G486" s="454"/>
      <c r="H486" s="457"/>
      <c r="I486" s="459"/>
      <c r="J486" s="305"/>
      <c r="K486" s="305"/>
      <c r="L486" s="454"/>
      <c r="M486" s="305"/>
      <c r="N486" s="305"/>
      <c r="O486" s="305"/>
      <c r="P486" s="305"/>
      <c r="Q486" s="305"/>
      <c r="R486" s="305"/>
      <c r="S486" s="305"/>
      <c r="T486" s="305"/>
      <c r="U486" s="305"/>
      <c r="V486" s="305"/>
      <c r="W486" s="305"/>
      <c r="X486" s="305"/>
      <c r="Y486" s="305"/>
      <c r="Z486" s="305"/>
      <c r="AA486" s="305"/>
      <c r="AB486" s="305"/>
      <c r="AC486" s="305"/>
      <c r="AD486" s="305"/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/>
      <c r="AO486" s="305"/>
      <c r="AP486" s="305"/>
      <c r="AQ486" s="305"/>
      <c r="AR486" s="305"/>
      <c r="AS486" s="305"/>
      <c r="AT486" s="305"/>
      <c r="AU486" s="305"/>
      <c r="AV486" s="305"/>
      <c r="AW486" s="305"/>
      <c r="AX486" s="305"/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/>
      <c r="BI486" s="305"/>
      <c r="BJ486" s="305"/>
      <c r="BK486" s="305"/>
      <c r="BL486" s="305"/>
      <c r="BM486" s="305"/>
      <c r="BN486" s="305"/>
      <c r="BO486" s="305"/>
      <c r="BP486" s="305"/>
      <c r="BQ486" s="305"/>
      <c r="BR486" s="305"/>
      <c r="BS486" s="305"/>
      <c r="BT486" s="305"/>
      <c r="BU486" s="305"/>
      <c r="BV486" s="305"/>
      <c r="BW486" s="305"/>
      <c r="BX486" s="305"/>
      <c r="BY486" s="305"/>
      <c r="BZ486" s="305"/>
      <c r="CA486" s="305"/>
      <c r="CB486" s="305"/>
      <c r="CC486" s="305"/>
      <c r="CD486" s="305"/>
      <c r="CE486" s="305"/>
      <c r="CF486" s="305"/>
      <c r="CG486" s="305"/>
      <c r="CH486" s="305"/>
      <c r="CI486" s="305"/>
      <c r="CJ486" s="305"/>
      <c r="CK486" s="305"/>
      <c r="CL486" s="305"/>
      <c r="CM486" s="305"/>
      <c r="CN486" s="305"/>
      <c r="CO486" s="305"/>
      <c r="CP486" s="305"/>
      <c r="CQ486" s="305"/>
      <c r="CR486" s="305"/>
      <c r="CS486" s="305"/>
      <c r="CT486" s="305"/>
      <c r="CU486" s="305"/>
      <c r="CV486" s="305"/>
      <c r="CW486" s="305"/>
      <c r="CX486" s="305"/>
      <c r="CY486" s="305"/>
      <c r="CZ486" s="305"/>
      <c r="DA486" s="305"/>
    </row>
    <row r="487" spans="1:105" s="2" customFormat="1" ht="12.75">
      <c r="A487" s="305"/>
      <c r="B487" s="305"/>
      <c r="C487" s="305"/>
      <c r="D487" s="305"/>
      <c r="E487" s="305"/>
      <c r="F487" s="454"/>
      <c r="G487" s="454"/>
      <c r="H487" s="457"/>
      <c r="I487" s="459"/>
      <c r="J487" s="305"/>
      <c r="K487" s="305"/>
      <c r="L487" s="454"/>
      <c r="M487" s="305"/>
      <c r="N487" s="305"/>
      <c r="O487" s="305"/>
      <c r="P487" s="305"/>
      <c r="Q487" s="305"/>
      <c r="R487" s="305"/>
      <c r="S487" s="305"/>
      <c r="T487" s="305"/>
      <c r="U487" s="305"/>
      <c r="V487" s="305"/>
      <c r="W487" s="305"/>
      <c r="X487" s="305"/>
      <c r="Y487" s="305"/>
      <c r="Z487" s="305"/>
      <c r="AA487" s="305"/>
      <c r="AB487" s="305"/>
      <c r="AC487" s="305"/>
      <c r="AD487" s="305"/>
      <c r="AE487" s="305"/>
      <c r="AF487" s="305"/>
      <c r="AG487" s="305"/>
      <c r="AH487" s="305"/>
      <c r="AI487" s="305"/>
      <c r="AJ487" s="305"/>
      <c r="AK487" s="305"/>
      <c r="AL487" s="305"/>
      <c r="AM487" s="305"/>
      <c r="AN487" s="305"/>
      <c r="AO487" s="305"/>
      <c r="AP487" s="305"/>
      <c r="AQ487" s="305"/>
      <c r="AR487" s="305"/>
      <c r="AS487" s="305"/>
      <c r="AT487" s="305"/>
      <c r="AU487" s="305"/>
      <c r="AV487" s="305"/>
      <c r="AW487" s="305"/>
      <c r="AX487" s="305"/>
      <c r="AY487" s="305"/>
      <c r="AZ487" s="305"/>
      <c r="BA487" s="305"/>
      <c r="BB487" s="305"/>
      <c r="BC487" s="305"/>
      <c r="BD487" s="305"/>
      <c r="BE487" s="305"/>
      <c r="BF487" s="305"/>
      <c r="BG487" s="305"/>
      <c r="BH487" s="305"/>
      <c r="BI487" s="305"/>
      <c r="BJ487" s="305"/>
      <c r="BK487" s="305"/>
      <c r="BL487" s="305"/>
      <c r="BM487" s="305"/>
      <c r="BN487" s="305"/>
      <c r="BO487" s="305"/>
      <c r="BP487" s="305"/>
      <c r="BQ487" s="305"/>
      <c r="BR487" s="305"/>
      <c r="BS487" s="305"/>
      <c r="BT487" s="305"/>
      <c r="BU487" s="305"/>
      <c r="BV487" s="305"/>
      <c r="BW487" s="305"/>
      <c r="BX487" s="305"/>
      <c r="BY487" s="305"/>
      <c r="BZ487" s="305"/>
      <c r="CA487" s="305"/>
      <c r="CB487" s="305"/>
      <c r="CC487" s="305"/>
      <c r="CD487" s="305"/>
      <c r="CE487" s="305"/>
      <c r="CF487" s="305"/>
      <c r="CG487" s="305"/>
      <c r="CH487" s="305"/>
      <c r="CI487" s="305"/>
      <c r="CJ487" s="305"/>
      <c r="CK487" s="305"/>
      <c r="CL487" s="305"/>
      <c r="CM487" s="305"/>
      <c r="CN487" s="305"/>
      <c r="CO487" s="305"/>
      <c r="CP487" s="305"/>
      <c r="CQ487" s="305"/>
      <c r="CR487" s="305"/>
      <c r="CS487" s="305"/>
      <c r="CT487" s="305"/>
      <c r="CU487" s="305"/>
      <c r="CV487" s="305"/>
      <c r="CW487" s="305"/>
      <c r="CX487" s="305"/>
      <c r="CY487" s="305"/>
      <c r="CZ487" s="305"/>
      <c r="DA487" s="305"/>
    </row>
    <row r="488" spans="1:105" s="2" customFormat="1" ht="12.75">
      <c r="A488" s="305"/>
      <c r="B488" s="305"/>
      <c r="C488" s="305"/>
      <c r="D488" s="305"/>
      <c r="E488" s="305"/>
      <c r="F488" s="454"/>
      <c r="G488" s="454"/>
      <c r="H488" s="457"/>
      <c r="I488" s="459"/>
      <c r="J488" s="305"/>
      <c r="K488" s="305"/>
      <c r="L488" s="454"/>
      <c r="M488" s="305"/>
      <c r="N488" s="305"/>
      <c r="O488" s="305"/>
      <c r="P488" s="305"/>
      <c r="Q488" s="305"/>
      <c r="R488" s="305"/>
      <c r="S488" s="305"/>
      <c r="T488" s="305"/>
      <c r="U488" s="305"/>
      <c r="V488" s="305"/>
      <c r="W488" s="305"/>
      <c r="X488" s="305"/>
      <c r="Y488" s="305"/>
      <c r="Z488" s="305"/>
      <c r="AA488" s="305"/>
      <c r="AB488" s="305"/>
      <c r="AC488" s="305"/>
      <c r="AD488" s="305"/>
      <c r="AE488" s="305"/>
      <c r="AF488" s="305"/>
      <c r="AG488" s="305"/>
      <c r="AH488" s="305"/>
      <c r="AI488" s="305"/>
      <c r="AJ488" s="305"/>
      <c r="AK488" s="305"/>
      <c r="AL488" s="305"/>
      <c r="AM488" s="305"/>
      <c r="AN488" s="305"/>
      <c r="AO488" s="305"/>
      <c r="AP488" s="305"/>
      <c r="AQ488" s="305"/>
      <c r="AR488" s="305"/>
      <c r="AS488" s="305"/>
      <c r="AT488" s="305"/>
      <c r="AU488" s="305"/>
      <c r="AV488" s="305"/>
      <c r="AW488" s="305"/>
      <c r="AX488" s="305"/>
      <c r="AY488" s="305"/>
      <c r="AZ488" s="305"/>
      <c r="BA488" s="305"/>
      <c r="BB488" s="305"/>
      <c r="BC488" s="305"/>
      <c r="BD488" s="305"/>
      <c r="BE488" s="305"/>
      <c r="BF488" s="305"/>
      <c r="BG488" s="305"/>
      <c r="BH488" s="305"/>
      <c r="BI488" s="305"/>
      <c r="BJ488" s="305"/>
      <c r="BK488" s="305"/>
      <c r="BL488" s="305"/>
      <c r="BM488" s="305"/>
      <c r="BN488" s="305"/>
      <c r="BO488" s="305"/>
      <c r="BP488" s="305"/>
      <c r="BQ488" s="305"/>
      <c r="BR488" s="305"/>
      <c r="BS488" s="305"/>
      <c r="BT488" s="305"/>
      <c r="BU488" s="305"/>
      <c r="BV488" s="305"/>
      <c r="BW488" s="305"/>
      <c r="BX488" s="305"/>
      <c r="BY488" s="305"/>
      <c r="BZ488" s="305"/>
      <c r="CA488" s="305"/>
      <c r="CB488" s="305"/>
      <c r="CC488" s="305"/>
      <c r="CD488" s="305"/>
      <c r="CE488" s="305"/>
      <c r="CF488" s="305"/>
      <c r="CG488" s="305"/>
      <c r="CH488" s="305"/>
      <c r="CI488" s="305"/>
      <c r="CJ488" s="305"/>
      <c r="CK488" s="305"/>
      <c r="CL488" s="305"/>
      <c r="CM488" s="305"/>
      <c r="CN488" s="305"/>
      <c r="CO488" s="305"/>
      <c r="CP488" s="305"/>
      <c r="CQ488" s="305"/>
      <c r="CR488" s="305"/>
      <c r="CS488" s="305"/>
      <c r="CT488" s="305"/>
      <c r="CU488" s="305"/>
      <c r="CV488" s="305"/>
      <c r="CW488" s="305"/>
      <c r="CX488" s="305"/>
      <c r="CY488" s="305"/>
      <c r="CZ488" s="305"/>
      <c r="DA488" s="305"/>
    </row>
    <row r="489" spans="1:105" s="2" customFormat="1" ht="12.75">
      <c r="A489" s="305"/>
      <c r="B489" s="305"/>
      <c r="C489" s="305"/>
      <c r="D489" s="305"/>
      <c r="E489" s="305"/>
      <c r="F489" s="454"/>
      <c r="G489" s="454"/>
      <c r="H489" s="457"/>
      <c r="I489" s="459"/>
      <c r="J489" s="305"/>
      <c r="K489" s="305"/>
      <c r="L489" s="454"/>
      <c r="M489" s="305"/>
      <c r="N489" s="305"/>
      <c r="O489" s="305"/>
      <c r="P489" s="305"/>
      <c r="Q489" s="305"/>
      <c r="R489" s="305"/>
      <c r="S489" s="305"/>
      <c r="T489" s="305"/>
      <c r="U489" s="305"/>
      <c r="V489" s="305"/>
      <c r="W489" s="305"/>
      <c r="X489" s="305"/>
      <c r="Y489" s="305"/>
      <c r="Z489" s="305"/>
      <c r="AA489" s="305"/>
      <c r="AB489" s="305"/>
      <c r="AC489" s="305"/>
      <c r="AD489" s="305"/>
      <c r="AE489" s="305"/>
      <c r="AF489" s="305"/>
      <c r="AG489" s="305"/>
      <c r="AH489" s="305"/>
      <c r="AI489" s="305"/>
      <c r="AJ489" s="305"/>
      <c r="AK489" s="305"/>
      <c r="AL489" s="305"/>
      <c r="AM489" s="305"/>
      <c r="AN489" s="305"/>
      <c r="AO489" s="305"/>
      <c r="AP489" s="305"/>
      <c r="AQ489" s="305"/>
      <c r="AR489" s="305"/>
      <c r="AS489" s="305"/>
      <c r="AT489" s="305"/>
      <c r="AU489" s="305"/>
      <c r="AV489" s="305"/>
      <c r="AW489" s="305"/>
      <c r="AX489" s="305"/>
      <c r="AY489" s="305"/>
      <c r="AZ489" s="305"/>
      <c r="BA489" s="305"/>
      <c r="BB489" s="305"/>
      <c r="BC489" s="305"/>
      <c r="BD489" s="305"/>
      <c r="BE489" s="305"/>
      <c r="BF489" s="305"/>
      <c r="BG489" s="305"/>
      <c r="BH489" s="305"/>
      <c r="BI489" s="305"/>
      <c r="BJ489" s="305"/>
      <c r="BK489" s="305"/>
      <c r="BL489" s="305"/>
      <c r="BM489" s="305"/>
      <c r="BN489" s="305"/>
      <c r="BO489" s="305"/>
      <c r="BP489" s="305"/>
      <c r="BQ489" s="305"/>
      <c r="BR489" s="305"/>
      <c r="BS489" s="305"/>
      <c r="BT489" s="305"/>
      <c r="BU489" s="305"/>
      <c r="BV489" s="305"/>
      <c r="BW489" s="305"/>
      <c r="BX489" s="305"/>
      <c r="BY489" s="305"/>
      <c r="BZ489" s="305"/>
      <c r="CA489" s="305"/>
      <c r="CB489" s="305"/>
      <c r="CC489" s="305"/>
      <c r="CD489" s="305"/>
      <c r="CE489" s="305"/>
      <c r="CF489" s="305"/>
      <c r="CG489" s="305"/>
      <c r="CH489" s="305"/>
      <c r="CI489" s="305"/>
      <c r="CJ489" s="305"/>
      <c r="CK489" s="305"/>
      <c r="CL489" s="305"/>
      <c r="CM489" s="305"/>
      <c r="CN489" s="305"/>
      <c r="CO489" s="305"/>
      <c r="CP489" s="305"/>
      <c r="CQ489" s="305"/>
      <c r="CR489" s="305"/>
      <c r="CS489" s="305"/>
      <c r="CT489" s="305"/>
      <c r="CU489" s="305"/>
      <c r="CV489" s="305"/>
      <c r="CW489" s="305"/>
      <c r="CX489" s="305"/>
      <c r="CY489" s="305"/>
      <c r="CZ489" s="305"/>
      <c r="DA489" s="305"/>
    </row>
    <row r="490" spans="1:105" s="2" customFormat="1" ht="12.75">
      <c r="A490" s="305"/>
      <c r="B490" s="305"/>
      <c r="C490" s="305"/>
      <c r="D490" s="305"/>
      <c r="E490" s="305"/>
      <c r="F490" s="454"/>
      <c r="G490" s="454"/>
      <c r="H490" s="457"/>
      <c r="I490" s="459"/>
      <c r="J490" s="305"/>
      <c r="K490" s="305"/>
      <c r="L490" s="454"/>
      <c r="M490" s="305"/>
      <c r="N490" s="305"/>
      <c r="O490" s="305"/>
      <c r="P490" s="305"/>
      <c r="Q490" s="305"/>
      <c r="R490" s="305"/>
      <c r="S490" s="305"/>
      <c r="T490" s="305"/>
      <c r="U490" s="305"/>
      <c r="V490" s="305"/>
      <c r="W490" s="305"/>
      <c r="X490" s="305"/>
      <c r="Y490" s="305"/>
      <c r="Z490" s="305"/>
      <c r="AA490" s="305"/>
      <c r="AB490" s="305"/>
      <c r="AC490" s="305"/>
      <c r="AD490" s="305"/>
      <c r="AE490" s="305"/>
      <c r="AF490" s="305"/>
      <c r="AG490" s="305"/>
      <c r="AH490" s="305"/>
      <c r="AI490" s="305"/>
      <c r="AJ490" s="305"/>
      <c r="AK490" s="305"/>
      <c r="AL490" s="305"/>
      <c r="AM490" s="305"/>
      <c r="AN490" s="305"/>
      <c r="AO490" s="305"/>
      <c r="AP490" s="305"/>
      <c r="AQ490" s="305"/>
      <c r="AR490" s="305"/>
      <c r="AS490" s="305"/>
      <c r="AT490" s="305"/>
      <c r="AU490" s="305"/>
      <c r="AV490" s="305"/>
      <c r="AW490" s="305"/>
      <c r="AX490" s="305"/>
      <c r="AY490" s="305"/>
      <c r="AZ490" s="305"/>
      <c r="BA490" s="305"/>
      <c r="BB490" s="305"/>
      <c r="BC490" s="305"/>
      <c r="BD490" s="305"/>
      <c r="BE490" s="305"/>
      <c r="BF490" s="305"/>
      <c r="BG490" s="305"/>
      <c r="BH490" s="305"/>
      <c r="BI490" s="305"/>
      <c r="BJ490" s="305"/>
      <c r="BK490" s="305"/>
      <c r="BL490" s="305"/>
      <c r="BM490" s="305"/>
      <c r="BN490" s="305"/>
      <c r="BO490" s="305"/>
      <c r="BP490" s="305"/>
      <c r="BQ490" s="305"/>
      <c r="BR490" s="305"/>
      <c r="BS490" s="305"/>
      <c r="BT490" s="305"/>
      <c r="BU490" s="305"/>
      <c r="BV490" s="305"/>
      <c r="BW490" s="305"/>
      <c r="BX490" s="305"/>
      <c r="BY490" s="305"/>
      <c r="BZ490" s="305"/>
      <c r="CA490" s="305"/>
      <c r="CB490" s="305"/>
      <c r="CC490" s="305"/>
      <c r="CD490" s="305"/>
      <c r="CE490" s="305"/>
      <c r="CF490" s="305"/>
      <c r="CG490" s="305"/>
      <c r="CH490" s="305"/>
      <c r="CI490" s="305"/>
      <c r="CJ490" s="305"/>
      <c r="CK490" s="305"/>
      <c r="CL490" s="305"/>
      <c r="CM490" s="305"/>
      <c r="CN490" s="305"/>
      <c r="CO490" s="305"/>
      <c r="CP490" s="305"/>
      <c r="CQ490" s="305"/>
      <c r="CR490" s="305"/>
      <c r="CS490" s="305"/>
      <c r="CT490" s="305"/>
      <c r="CU490" s="305"/>
      <c r="CV490" s="305"/>
      <c r="CW490" s="305"/>
      <c r="CX490" s="305"/>
      <c r="CY490" s="305"/>
      <c r="CZ490" s="305"/>
      <c r="DA490" s="305"/>
    </row>
    <row r="491" spans="1:105" s="2" customFormat="1" ht="12.75">
      <c r="A491" s="305"/>
      <c r="B491" s="305"/>
      <c r="C491" s="305"/>
      <c r="D491" s="305"/>
      <c r="E491" s="305"/>
      <c r="F491" s="454"/>
      <c r="G491" s="454"/>
      <c r="H491" s="457"/>
      <c r="I491" s="459"/>
      <c r="J491" s="305"/>
      <c r="K491" s="305"/>
      <c r="L491" s="454"/>
      <c r="M491" s="305"/>
      <c r="N491" s="305"/>
      <c r="O491" s="305"/>
      <c r="P491" s="305"/>
      <c r="Q491" s="305"/>
      <c r="R491" s="305"/>
      <c r="S491" s="305"/>
      <c r="T491" s="305"/>
      <c r="U491" s="305"/>
      <c r="V491" s="305"/>
      <c r="W491" s="305"/>
      <c r="X491" s="305"/>
      <c r="Y491" s="305"/>
      <c r="Z491" s="305"/>
      <c r="AA491" s="305"/>
      <c r="AB491" s="305"/>
      <c r="AC491" s="305"/>
      <c r="AD491" s="305"/>
      <c r="AE491" s="305"/>
      <c r="AF491" s="305"/>
      <c r="AG491" s="305"/>
      <c r="AH491" s="305"/>
      <c r="AI491" s="305"/>
      <c r="AJ491" s="305"/>
      <c r="AK491" s="305"/>
      <c r="AL491" s="305"/>
      <c r="AM491" s="305"/>
      <c r="AN491" s="305"/>
      <c r="AO491" s="305"/>
      <c r="AP491" s="305"/>
      <c r="AQ491" s="305"/>
      <c r="AR491" s="305"/>
      <c r="AS491" s="305"/>
      <c r="AT491" s="305"/>
      <c r="AU491" s="305"/>
      <c r="AV491" s="305"/>
      <c r="AW491" s="305"/>
      <c r="AX491" s="305"/>
      <c r="AY491" s="305"/>
      <c r="AZ491" s="305"/>
      <c r="BA491" s="305"/>
      <c r="BB491" s="305"/>
      <c r="BC491" s="305"/>
      <c r="BD491" s="305"/>
      <c r="BE491" s="305"/>
      <c r="BF491" s="305"/>
      <c r="BG491" s="305"/>
      <c r="BH491" s="305"/>
      <c r="BI491" s="305"/>
      <c r="BJ491" s="305"/>
      <c r="BK491" s="305"/>
      <c r="BL491" s="305"/>
      <c r="BM491" s="305"/>
      <c r="BN491" s="305"/>
      <c r="BO491" s="305"/>
      <c r="BP491" s="305"/>
      <c r="BQ491" s="305"/>
      <c r="BR491" s="305"/>
      <c r="BS491" s="305"/>
      <c r="BT491" s="305"/>
      <c r="BU491" s="305"/>
      <c r="BV491" s="305"/>
      <c r="BW491" s="305"/>
      <c r="BX491" s="305"/>
      <c r="BY491" s="305"/>
      <c r="BZ491" s="305"/>
      <c r="CA491" s="305"/>
      <c r="CB491" s="305"/>
      <c r="CC491" s="305"/>
      <c r="CD491" s="305"/>
      <c r="CE491" s="305"/>
      <c r="CF491" s="305"/>
      <c r="CG491" s="305"/>
      <c r="CH491" s="305"/>
      <c r="CI491" s="305"/>
      <c r="CJ491" s="305"/>
      <c r="CK491" s="305"/>
      <c r="CL491" s="305"/>
      <c r="CM491" s="305"/>
      <c r="CN491" s="305"/>
      <c r="CO491" s="305"/>
      <c r="CP491" s="305"/>
      <c r="CQ491" s="305"/>
      <c r="CR491" s="305"/>
      <c r="CS491" s="305"/>
      <c r="CT491" s="305"/>
      <c r="CU491" s="305"/>
      <c r="CV491" s="305"/>
      <c r="CW491" s="305"/>
      <c r="CX491" s="305"/>
      <c r="CY491" s="305"/>
      <c r="CZ491" s="305"/>
      <c r="DA491" s="305"/>
    </row>
    <row r="492" spans="1:105" s="2" customFormat="1" ht="12.75">
      <c r="A492" s="305"/>
      <c r="B492" s="305"/>
      <c r="C492" s="305"/>
      <c r="D492" s="305"/>
      <c r="E492" s="305"/>
      <c r="F492" s="454"/>
      <c r="G492" s="454"/>
      <c r="H492" s="457"/>
      <c r="I492" s="459"/>
      <c r="J492" s="305"/>
      <c r="K492" s="305"/>
      <c r="L492" s="454"/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/>
      <c r="AA492" s="305"/>
      <c r="AB492" s="305"/>
      <c r="AC492" s="305"/>
      <c r="AD492" s="305"/>
      <c r="AE492" s="305"/>
      <c r="AF492" s="305"/>
      <c r="AG492" s="305"/>
      <c r="AH492" s="305"/>
      <c r="AI492" s="305"/>
      <c r="AJ492" s="305"/>
      <c r="AK492" s="305"/>
      <c r="AL492" s="305"/>
      <c r="AM492" s="305"/>
      <c r="AN492" s="305"/>
      <c r="AO492" s="305"/>
      <c r="AP492" s="305"/>
      <c r="AQ492" s="305"/>
      <c r="AR492" s="305"/>
      <c r="AS492" s="305"/>
      <c r="AT492" s="305"/>
      <c r="AU492" s="305"/>
      <c r="AV492" s="305"/>
      <c r="AW492" s="305"/>
      <c r="AX492" s="305"/>
      <c r="AY492" s="305"/>
      <c r="AZ492" s="305"/>
      <c r="BA492" s="305"/>
      <c r="BB492" s="305"/>
      <c r="BC492" s="305"/>
      <c r="BD492" s="305"/>
      <c r="BE492" s="305"/>
      <c r="BF492" s="305"/>
      <c r="BG492" s="305"/>
      <c r="BH492" s="305"/>
      <c r="BI492" s="305"/>
      <c r="BJ492" s="305"/>
      <c r="BK492" s="305"/>
      <c r="BL492" s="305"/>
      <c r="BM492" s="305"/>
      <c r="BN492" s="305"/>
      <c r="BO492" s="305"/>
      <c r="BP492" s="305"/>
      <c r="BQ492" s="305"/>
      <c r="BR492" s="305"/>
      <c r="BS492" s="305"/>
      <c r="BT492" s="305"/>
      <c r="BU492" s="305"/>
      <c r="BV492" s="305"/>
      <c r="BW492" s="305"/>
      <c r="BX492" s="305"/>
      <c r="BY492" s="305"/>
      <c r="BZ492" s="305"/>
      <c r="CA492" s="305"/>
      <c r="CB492" s="305"/>
      <c r="CC492" s="305"/>
      <c r="CD492" s="305"/>
      <c r="CE492" s="305"/>
      <c r="CF492" s="305"/>
      <c r="CG492" s="305"/>
      <c r="CH492" s="305"/>
      <c r="CI492" s="305"/>
      <c r="CJ492" s="305"/>
      <c r="CK492" s="305"/>
      <c r="CL492" s="305"/>
      <c r="CM492" s="305"/>
      <c r="CN492" s="305"/>
      <c r="CO492" s="305"/>
      <c r="CP492" s="305"/>
      <c r="CQ492" s="305"/>
      <c r="CR492" s="305"/>
      <c r="CS492" s="305"/>
      <c r="CT492" s="305"/>
      <c r="CU492" s="305"/>
      <c r="CV492" s="305"/>
      <c r="CW492" s="305"/>
      <c r="CX492" s="305"/>
      <c r="CY492" s="305"/>
      <c r="CZ492" s="305"/>
      <c r="DA492" s="305"/>
    </row>
    <row r="493" spans="1:105" s="2" customFormat="1" ht="12.75">
      <c r="A493" s="305"/>
      <c r="B493" s="305"/>
      <c r="C493" s="305"/>
      <c r="D493" s="305"/>
      <c r="E493" s="305"/>
      <c r="F493" s="454"/>
      <c r="G493" s="454"/>
      <c r="H493" s="457"/>
      <c r="I493" s="459"/>
      <c r="J493" s="305"/>
      <c r="K493" s="305"/>
      <c r="L493" s="454"/>
      <c r="M493" s="305"/>
      <c r="N493" s="305"/>
      <c r="O493" s="305"/>
      <c r="P493" s="305"/>
      <c r="Q493" s="305"/>
      <c r="R493" s="305"/>
      <c r="S493" s="305"/>
      <c r="T493" s="305"/>
      <c r="U493" s="305"/>
      <c r="V493" s="305"/>
      <c r="W493" s="305"/>
      <c r="X493" s="305"/>
      <c r="Y493" s="305"/>
      <c r="Z493" s="305"/>
      <c r="AA493" s="305"/>
      <c r="AB493" s="305"/>
      <c r="AC493" s="305"/>
      <c r="AD493" s="305"/>
      <c r="AE493" s="305"/>
      <c r="AF493" s="305"/>
      <c r="AG493" s="305"/>
      <c r="AH493" s="305"/>
      <c r="AI493" s="305"/>
      <c r="AJ493" s="305"/>
      <c r="AK493" s="305"/>
      <c r="AL493" s="305"/>
      <c r="AM493" s="305"/>
      <c r="AN493" s="305"/>
      <c r="AO493" s="305"/>
      <c r="AP493" s="305"/>
      <c r="AQ493" s="305"/>
      <c r="AR493" s="305"/>
      <c r="AS493" s="305"/>
      <c r="AT493" s="305"/>
      <c r="AU493" s="305"/>
      <c r="AV493" s="305"/>
      <c r="AW493" s="305"/>
      <c r="AX493" s="305"/>
      <c r="AY493" s="305"/>
      <c r="AZ493" s="305"/>
      <c r="BA493" s="305"/>
      <c r="BB493" s="305"/>
      <c r="BC493" s="305"/>
      <c r="BD493" s="305"/>
      <c r="BE493" s="305"/>
      <c r="BF493" s="305"/>
      <c r="BG493" s="305"/>
      <c r="BH493" s="305"/>
      <c r="BI493" s="305"/>
      <c r="BJ493" s="305"/>
      <c r="BK493" s="305"/>
      <c r="BL493" s="305"/>
      <c r="BM493" s="305"/>
      <c r="BN493" s="305"/>
      <c r="BO493" s="305"/>
      <c r="BP493" s="305"/>
      <c r="BQ493" s="305"/>
      <c r="BR493" s="305"/>
      <c r="BS493" s="305"/>
      <c r="BT493" s="305"/>
      <c r="BU493" s="305"/>
      <c r="BV493" s="305"/>
      <c r="BW493" s="305"/>
      <c r="BX493" s="305"/>
      <c r="BY493" s="305"/>
      <c r="BZ493" s="305"/>
      <c r="CA493" s="305"/>
      <c r="CB493" s="305"/>
      <c r="CC493" s="305"/>
      <c r="CD493" s="305"/>
      <c r="CE493" s="305"/>
      <c r="CF493" s="305"/>
      <c r="CG493" s="305"/>
      <c r="CH493" s="305"/>
      <c r="CI493" s="305"/>
      <c r="CJ493" s="305"/>
      <c r="CK493" s="305"/>
      <c r="CL493" s="305"/>
      <c r="CM493" s="305"/>
      <c r="CN493" s="305"/>
      <c r="CO493" s="305"/>
      <c r="CP493" s="305"/>
      <c r="CQ493" s="305"/>
      <c r="CR493" s="305"/>
      <c r="CS493" s="305"/>
      <c r="CT493" s="305"/>
      <c r="CU493" s="305"/>
      <c r="CV493" s="305"/>
      <c r="CW493" s="305"/>
      <c r="CX493" s="305"/>
      <c r="CY493" s="305"/>
      <c r="CZ493" s="305"/>
      <c r="DA493" s="305"/>
    </row>
    <row r="494" spans="1:105" s="2" customFormat="1" ht="12.75">
      <c r="A494" s="305"/>
      <c r="B494" s="305"/>
      <c r="C494" s="305"/>
      <c r="D494" s="305"/>
      <c r="E494" s="305"/>
      <c r="F494" s="454"/>
      <c r="G494" s="454"/>
      <c r="H494" s="457"/>
      <c r="I494" s="459"/>
      <c r="J494" s="305"/>
      <c r="K494" s="305"/>
      <c r="L494" s="454"/>
      <c r="M494" s="305"/>
      <c r="N494" s="305"/>
      <c r="O494" s="305"/>
      <c r="P494" s="305"/>
      <c r="Q494" s="305"/>
      <c r="R494" s="305"/>
      <c r="S494" s="305"/>
      <c r="T494" s="305"/>
      <c r="U494" s="305"/>
      <c r="V494" s="305"/>
      <c r="W494" s="305"/>
      <c r="X494" s="305"/>
      <c r="Y494" s="305"/>
      <c r="Z494" s="305"/>
      <c r="AA494" s="305"/>
      <c r="AB494" s="305"/>
      <c r="AC494" s="305"/>
      <c r="AD494" s="305"/>
      <c r="AE494" s="305"/>
      <c r="AF494" s="305"/>
      <c r="AG494" s="305"/>
      <c r="AH494" s="305"/>
      <c r="AI494" s="305"/>
      <c r="AJ494" s="305"/>
      <c r="AK494" s="305"/>
      <c r="AL494" s="305"/>
      <c r="AM494" s="305"/>
      <c r="AN494" s="305"/>
      <c r="AO494" s="305"/>
      <c r="AP494" s="305"/>
      <c r="AQ494" s="305"/>
      <c r="AR494" s="305"/>
      <c r="AS494" s="305"/>
      <c r="AT494" s="305"/>
      <c r="AU494" s="305"/>
      <c r="AV494" s="305"/>
      <c r="AW494" s="305"/>
      <c r="AX494" s="305"/>
      <c r="AY494" s="305"/>
      <c r="AZ494" s="305"/>
      <c r="BA494" s="305"/>
      <c r="BB494" s="305"/>
      <c r="BC494" s="305"/>
      <c r="BD494" s="305"/>
      <c r="BE494" s="305"/>
      <c r="BF494" s="305"/>
      <c r="BG494" s="305"/>
      <c r="BH494" s="305"/>
      <c r="BI494" s="305"/>
      <c r="BJ494" s="305"/>
      <c r="BK494" s="305"/>
      <c r="BL494" s="305"/>
      <c r="BM494" s="305"/>
      <c r="BN494" s="305"/>
      <c r="BO494" s="305"/>
      <c r="BP494" s="305"/>
      <c r="BQ494" s="305"/>
      <c r="BR494" s="305"/>
      <c r="BS494" s="305"/>
      <c r="BT494" s="305"/>
      <c r="BU494" s="305"/>
      <c r="BV494" s="305"/>
      <c r="BW494" s="305"/>
      <c r="BX494" s="305"/>
      <c r="BY494" s="305"/>
      <c r="BZ494" s="305"/>
      <c r="CA494" s="305"/>
      <c r="CB494" s="305"/>
      <c r="CC494" s="305"/>
      <c r="CD494" s="305"/>
      <c r="CE494" s="305"/>
      <c r="CF494" s="305"/>
      <c r="CG494" s="305"/>
      <c r="CH494" s="305"/>
      <c r="CI494" s="305"/>
      <c r="CJ494" s="305"/>
      <c r="CK494" s="305"/>
      <c r="CL494" s="305"/>
      <c r="CM494" s="305"/>
      <c r="CN494" s="305"/>
      <c r="CO494" s="305"/>
      <c r="CP494" s="305"/>
      <c r="CQ494" s="305"/>
      <c r="CR494" s="305"/>
      <c r="CS494" s="305"/>
      <c r="CT494" s="305"/>
      <c r="CU494" s="305"/>
      <c r="CV494" s="305"/>
      <c r="CW494" s="305"/>
      <c r="CX494" s="305"/>
      <c r="CY494" s="305"/>
      <c r="CZ494" s="305"/>
      <c r="DA494" s="305"/>
    </row>
    <row r="495" spans="6:12" s="2" customFormat="1" ht="12.75">
      <c r="F495" s="3"/>
      <c r="G495" s="3"/>
      <c r="H495" s="457"/>
      <c r="I495" s="460"/>
      <c r="L495" s="3"/>
    </row>
    <row r="496" spans="6:12" s="2" customFormat="1" ht="12.75">
      <c r="F496" s="3"/>
      <c r="G496" s="3"/>
      <c r="H496" s="457"/>
      <c r="I496" s="460"/>
      <c r="L496" s="3"/>
    </row>
    <row r="497" spans="6:12" s="2" customFormat="1" ht="12.75">
      <c r="F497" s="3"/>
      <c r="G497" s="3"/>
      <c r="H497" s="457"/>
      <c r="I497" s="460"/>
      <c r="L497" s="3"/>
    </row>
    <row r="498" spans="6:12" s="2" customFormat="1" ht="12.75">
      <c r="F498" s="3"/>
      <c r="G498" s="3"/>
      <c r="H498" s="457"/>
      <c r="I498" s="460"/>
      <c r="L498" s="3"/>
    </row>
    <row r="499" spans="6:12" s="2" customFormat="1" ht="12.75">
      <c r="F499" s="3"/>
      <c r="G499" s="3"/>
      <c r="H499" s="457"/>
      <c r="I499" s="460"/>
      <c r="L499" s="3"/>
    </row>
    <row r="500" spans="6:12" s="2" customFormat="1" ht="12.75">
      <c r="F500" s="3"/>
      <c r="G500" s="3"/>
      <c r="H500" s="457"/>
      <c r="I500" s="460"/>
      <c r="L500" s="3"/>
    </row>
    <row r="501" spans="6:12" s="2" customFormat="1" ht="12.75">
      <c r="F501" s="3"/>
      <c r="G501" s="3"/>
      <c r="H501" s="457"/>
      <c r="I501" s="460"/>
      <c r="L501" s="3"/>
    </row>
    <row r="502" spans="6:12" s="2" customFormat="1" ht="12.75">
      <c r="F502" s="3"/>
      <c r="G502" s="3"/>
      <c r="H502" s="457"/>
      <c r="I502" s="460"/>
      <c r="L502" s="3"/>
    </row>
    <row r="503" spans="6:12" s="2" customFormat="1" ht="12.75">
      <c r="F503" s="3"/>
      <c r="G503" s="3"/>
      <c r="H503" s="457"/>
      <c r="I503" s="460"/>
      <c r="L503" s="3"/>
    </row>
    <row r="504" spans="6:12" s="2" customFormat="1" ht="12.75">
      <c r="F504" s="3"/>
      <c r="G504" s="3"/>
      <c r="H504" s="457"/>
      <c r="I504" s="460"/>
      <c r="L504" s="3"/>
    </row>
    <row r="505" spans="6:12" s="2" customFormat="1" ht="12.75">
      <c r="F505" s="3"/>
      <c r="G505" s="3"/>
      <c r="H505" s="457"/>
      <c r="I505" s="460"/>
      <c r="L505" s="3"/>
    </row>
    <row r="506" spans="6:12" s="2" customFormat="1" ht="12.75">
      <c r="F506" s="3"/>
      <c r="G506" s="3"/>
      <c r="H506" s="457"/>
      <c r="I506" s="460"/>
      <c r="L506" s="3"/>
    </row>
    <row r="507" spans="6:12" s="2" customFormat="1" ht="12.75">
      <c r="F507" s="3"/>
      <c r="G507" s="3"/>
      <c r="H507" s="457"/>
      <c r="I507" s="460"/>
      <c r="L507" s="3"/>
    </row>
    <row r="508" spans="6:12" s="2" customFormat="1" ht="12.75">
      <c r="F508" s="3"/>
      <c r="G508" s="3"/>
      <c r="H508" s="457"/>
      <c r="I508" s="460"/>
      <c r="L508" s="3"/>
    </row>
    <row r="509" spans="6:12" s="2" customFormat="1" ht="12.75">
      <c r="F509" s="3"/>
      <c r="G509" s="3"/>
      <c r="H509" s="457"/>
      <c r="I509" s="460"/>
      <c r="L509" s="3"/>
    </row>
    <row r="510" spans="6:12" s="2" customFormat="1" ht="12.75">
      <c r="F510" s="3"/>
      <c r="G510" s="3"/>
      <c r="H510" s="457"/>
      <c r="I510" s="460"/>
      <c r="L510" s="3"/>
    </row>
    <row r="511" spans="6:12" s="2" customFormat="1" ht="12.75">
      <c r="F511" s="3"/>
      <c r="G511" s="3"/>
      <c r="H511" s="457"/>
      <c r="I511" s="460"/>
      <c r="L511" s="3"/>
    </row>
    <row r="512" spans="6:12" s="2" customFormat="1" ht="12.75">
      <c r="F512" s="3"/>
      <c r="G512" s="3"/>
      <c r="H512" s="457"/>
      <c r="I512" s="460"/>
      <c r="L512" s="3"/>
    </row>
    <row r="513" spans="6:12" s="2" customFormat="1" ht="12.75">
      <c r="F513" s="3"/>
      <c r="G513" s="3"/>
      <c r="H513" s="457"/>
      <c r="I513" s="460"/>
      <c r="L513" s="3"/>
    </row>
    <row r="514" spans="6:12" s="2" customFormat="1" ht="12.75">
      <c r="F514" s="3"/>
      <c r="G514" s="3"/>
      <c r="H514" s="457"/>
      <c r="I514" s="460"/>
      <c r="L514" s="3"/>
    </row>
    <row r="515" spans="6:12" s="2" customFormat="1" ht="12.75">
      <c r="F515" s="3"/>
      <c r="G515" s="3"/>
      <c r="H515" s="457"/>
      <c r="I515" s="460"/>
      <c r="L515" s="3"/>
    </row>
    <row r="516" spans="6:12" s="2" customFormat="1" ht="12.75">
      <c r="F516" s="3"/>
      <c r="G516" s="3"/>
      <c r="H516" s="457"/>
      <c r="I516" s="460"/>
      <c r="L516" s="3"/>
    </row>
    <row r="517" spans="6:12" s="2" customFormat="1" ht="12.75">
      <c r="F517" s="3"/>
      <c r="G517" s="3"/>
      <c r="H517" s="457"/>
      <c r="I517" s="460"/>
      <c r="L517" s="3"/>
    </row>
    <row r="518" spans="6:12" s="2" customFormat="1" ht="12.75">
      <c r="F518" s="3"/>
      <c r="G518" s="3"/>
      <c r="H518" s="457"/>
      <c r="I518" s="460"/>
      <c r="L518" s="3"/>
    </row>
    <row r="519" spans="6:12" s="2" customFormat="1" ht="12.75">
      <c r="F519" s="3"/>
      <c r="G519" s="3"/>
      <c r="H519" s="457"/>
      <c r="I519" s="460"/>
      <c r="L519" s="3"/>
    </row>
    <row r="520" spans="6:12" s="2" customFormat="1" ht="12.75">
      <c r="F520" s="3"/>
      <c r="G520" s="3"/>
      <c r="H520" s="457"/>
      <c r="I520" s="460"/>
      <c r="L520" s="3"/>
    </row>
    <row r="521" spans="6:12" s="2" customFormat="1" ht="12.75">
      <c r="F521" s="3"/>
      <c r="G521" s="3"/>
      <c r="H521" s="457"/>
      <c r="I521" s="460"/>
      <c r="L521" s="3"/>
    </row>
    <row r="522" spans="6:12" s="2" customFormat="1" ht="12.75">
      <c r="F522" s="3"/>
      <c r="G522" s="3"/>
      <c r="H522" s="457"/>
      <c r="I522" s="460"/>
      <c r="L522" s="3"/>
    </row>
    <row r="523" spans="6:12" s="2" customFormat="1" ht="12.75">
      <c r="F523" s="3"/>
      <c r="G523" s="3"/>
      <c r="H523" s="457"/>
      <c r="I523" s="460"/>
      <c r="L523" s="3"/>
    </row>
    <row r="524" spans="6:12" s="2" customFormat="1" ht="12.75">
      <c r="F524" s="3"/>
      <c r="G524" s="3"/>
      <c r="H524" s="457"/>
      <c r="I524" s="460"/>
      <c r="L524" s="3"/>
    </row>
    <row r="525" spans="6:12" s="2" customFormat="1" ht="12.75">
      <c r="F525" s="3"/>
      <c r="G525" s="3"/>
      <c r="H525" s="457"/>
      <c r="I525" s="460"/>
      <c r="L525" s="3"/>
    </row>
    <row r="526" spans="6:12" s="2" customFormat="1" ht="12.75">
      <c r="F526" s="3"/>
      <c r="G526" s="3"/>
      <c r="H526" s="457"/>
      <c r="I526" s="460"/>
      <c r="L526" s="3"/>
    </row>
    <row r="527" spans="6:12" s="2" customFormat="1" ht="12.75">
      <c r="F527" s="3"/>
      <c r="G527" s="3"/>
      <c r="H527" s="457"/>
      <c r="I527" s="460"/>
      <c r="L527" s="3"/>
    </row>
    <row r="528" spans="6:12" s="2" customFormat="1" ht="12.75">
      <c r="F528" s="3"/>
      <c r="G528" s="3"/>
      <c r="H528" s="457"/>
      <c r="I528" s="460"/>
      <c r="L528" s="3"/>
    </row>
    <row r="529" spans="6:12" s="2" customFormat="1" ht="12.75">
      <c r="F529" s="3"/>
      <c r="G529" s="3"/>
      <c r="H529" s="457"/>
      <c r="I529" s="460"/>
      <c r="L529" s="3"/>
    </row>
    <row r="530" spans="6:12" s="2" customFormat="1" ht="12.75">
      <c r="F530" s="3"/>
      <c r="G530" s="3"/>
      <c r="H530" s="457"/>
      <c r="I530" s="460"/>
      <c r="L530" s="3"/>
    </row>
    <row r="531" spans="6:12" s="2" customFormat="1" ht="12.75">
      <c r="F531" s="3"/>
      <c r="G531" s="3"/>
      <c r="H531" s="457"/>
      <c r="I531" s="460"/>
      <c r="L531" s="3"/>
    </row>
    <row r="532" spans="6:12" s="2" customFormat="1" ht="12.75">
      <c r="F532" s="3"/>
      <c r="G532" s="3"/>
      <c r="H532" s="457"/>
      <c r="I532" s="460"/>
      <c r="L532" s="3"/>
    </row>
    <row r="533" spans="6:12" s="2" customFormat="1" ht="12.75">
      <c r="F533" s="3"/>
      <c r="G533" s="3"/>
      <c r="H533" s="457"/>
      <c r="I533" s="460"/>
      <c r="L533" s="3"/>
    </row>
    <row r="534" spans="6:12" s="2" customFormat="1" ht="12.75">
      <c r="F534" s="3"/>
      <c r="G534" s="3"/>
      <c r="H534" s="457"/>
      <c r="I534" s="460"/>
      <c r="L534" s="3"/>
    </row>
    <row r="535" spans="6:12" s="2" customFormat="1" ht="12.75">
      <c r="F535" s="3"/>
      <c r="G535" s="3"/>
      <c r="H535" s="457"/>
      <c r="I535" s="460"/>
      <c r="L535" s="3"/>
    </row>
    <row r="536" spans="6:12" s="2" customFormat="1" ht="12.75">
      <c r="F536" s="3"/>
      <c r="G536" s="3"/>
      <c r="H536" s="457"/>
      <c r="I536" s="460"/>
      <c r="L536" s="3"/>
    </row>
    <row r="537" spans="6:12" s="2" customFormat="1" ht="12.75">
      <c r="F537" s="3"/>
      <c r="G537" s="3"/>
      <c r="H537" s="457"/>
      <c r="I537" s="460"/>
      <c r="L537" s="3"/>
    </row>
    <row r="538" spans="6:12" s="2" customFormat="1" ht="12.75">
      <c r="F538" s="3"/>
      <c r="G538" s="3"/>
      <c r="H538" s="457"/>
      <c r="I538" s="460"/>
      <c r="L538" s="3"/>
    </row>
    <row r="539" spans="6:12" s="2" customFormat="1" ht="12.75">
      <c r="F539" s="3"/>
      <c r="G539" s="3"/>
      <c r="H539" s="457"/>
      <c r="I539" s="460"/>
      <c r="L539" s="3"/>
    </row>
    <row r="540" spans="6:12" s="2" customFormat="1" ht="12.75">
      <c r="F540" s="3"/>
      <c r="G540" s="3"/>
      <c r="H540" s="457"/>
      <c r="I540" s="460"/>
      <c r="L540" s="3"/>
    </row>
    <row r="541" spans="6:12" s="2" customFormat="1" ht="12.75">
      <c r="F541" s="3"/>
      <c r="G541" s="3"/>
      <c r="H541" s="457"/>
      <c r="I541" s="460"/>
      <c r="L541" s="3"/>
    </row>
    <row r="542" spans="6:12" s="2" customFormat="1" ht="12.75">
      <c r="F542" s="3"/>
      <c r="G542" s="3"/>
      <c r="H542" s="457"/>
      <c r="I542" s="460"/>
      <c r="L542" s="3"/>
    </row>
    <row r="543" spans="6:12" s="2" customFormat="1" ht="12.75">
      <c r="F543" s="3"/>
      <c r="G543" s="3"/>
      <c r="H543" s="457"/>
      <c r="I543" s="460"/>
      <c r="L543" s="3"/>
    </row>
    <row r="544" spans="6:12" s="2" customFormat="1" ht="12.75">
      <c r="F544" s="3"/>
      <c r="G544" s="3"/>
      <c r="H544" s="457"/>
      <c r="I544" s="460"/>
      <c r="L544" s="3"/>
    </row>
    <row r="545" spans="6:12" s="2" customFormat="1" ht="12.75">
      <c r="F545" s="3"/>
      <c r="G545" s="3"/>
      <c r="H545" s="457"/>
      <c r="I545" s="460"/>
      <c r="L545" s="3"/>
    </row>
    <row r="546" spans="6:12" s="2" customFormat="1" ht="12.75">
      <c r="F546" s="3"/>
      <c r="G546" s="3"/>
      <c r="H546" s="457"/>
      <c r="I546" s="460"/>
      <c r="L546" s="3"/>
    </row>
    <row r="547" spans="6:12" s="2" customFormat="1" ht="12.75">
      <c r="F547" s="3"/>
      <c r="G547" s="3"/>
      <c r="H547" s="457"/>
      <c r="I547" s="460"/>
      <c r="L547" s="3"/>
    </row>
    <row r="548" spans="6:12" s="2" customFormat="1" ht="12.75">
      <c r="F548" s="3"/>
      <c r="G548" s="3"/>
      <c r="H548" s="457"/>
      <c r="I548" s="460"/>
      <c r="L548" s="3"/>
    </row>
    <row r="549" spans="6:12" s="2" customFormat="1" ht="12.75">
      <c r="F549" s="3"/>
      <c r="G549" s="3"/>
      <c r="H549" s="457"/>
      <c r="I549" s="460"/>
      <c r="L549" s="3"/>
    </row>
    <row r="550" spans="6:12" s="2" customFormat="1" ht="12.75">
      <c r="F550" s="3"/>
      <c r="G550" s="3"/>
      <c r="H550" s="457"/>
      <c r="I550" s="460"/>
      <c r="L550" s="3"/>
    </row>
    <row r="551" spans="6:12" s="2" customFormat="1" ht="12.75">
      <c r="F551" s="3"/>
      <c r="G551" s="3"/>
      <c r="H551" s="457"/>
      <c r="I551" s="460"/>
      <c r="L551" s="3"/>
    </row>
    <row r="552" spans="6:12" s="2" customFormat="1" ht="12.75">
      <c r="F552" s="3"/>
      <c r="G552" s="3"/>
      <c r="H552" s="457"/>
      <c r="I552" s="460"/>
      <c r="L552" s="3"/>
    </row>
    <row r="553" spans="6:12" s="2" customFormat="1" ht="12.75">
      <c r="F553" s="3"/>
      <c r="G553" s="3"/>
      <c r="H553" s="457"/>
      <c r="I553" s="460"/>
      <c r="L553" s="3"/>
    </row>
    <row r="554" spans="6:12" s="2" customFormat="1" ht="12.75">
      <c r="F554" s="3"/>
      <c r="G554" s="3"/>
      <c r="H554" s="457"/>
      <c r="I554" s="460"/>
      <c r="L554" s="3"/>
    </row>
    <row r="555" spans="6:12" s="2" customFormat="1" ht="12.75">
      <c r="F555" s="3"/>
      <c r="G555" s="3"/>
      <c r="H555" s="457"/>
      <c r="I555" s="460"/>
      <c r="L555" s="3"/>
    </row>
    <row r="556" spans="6:12" s="2" customFormat="1" ht="12.75">
      <c r="F556" s="3"/>
      <c r="G556" s="3"/>
      <c r="H556" s="457"/>
      <c r="I556" s="460"/>
      <c r="L556" s="3"/>
    </row>
    <row r="557" spans="6:12" s="2" customFormat="1" ht="12.75">
      <c r="F557" s="3"/>
      <c r="G557" s="3"/>
      <c r="H557" s="457"/>
      <c r="I557" s="460"/>
      <c r="L557" s="3"/>
    </row>
    <row r="558" spans="6:12" s="2" customFormat="1" ht="12.75">
      <c r="F558" s="3"/>
      <c r="G558" s="3"/>
      <c r="H558" s="457"/>
      <c r="I558" s="460"/>
      <c r="L558" s="3"/>
    </row>
    <row r="559" spans="6:12" s="2" customFormat="1" ht="12.75">
      <c r="F559" s="3"/>
      <c r="G559" s="3"/>
      <c r="H559" s="457"/>
      <c r="I559" s="460"/>
      <c r="L559" s="3"/>
    </row>
    <row r="560" spans="6:12" s="2" customFormat="1" ht="12.75">
      <c r="F560" s="3"/>
      <c r="G560" s="3"/>
      <c r="H560" s="457"/>
      <c r="I560" s="460"/>
      <c r="L560" s="3"/>
    </row>
    <row r="561" spans="6:12" s="2" customFormat="1" ht="12.75">
      <c r="F561" s="3"/>
      <c r="G561" s="3"/>
      <c r="H561" s="457"/>
      <c r="I561" s="460"/>
      <c r="L561" s="3"/>
    </row>
    <row r="562" spans="6:12" s="2" customFormat="1" ht="12.75">
      <c r="F562" s="3"/>
      <c r="G562" s="3"/>
      <c r="H562" s="457"/>
      <c r="I562" s="460"/>
      <c r="L562" s="3"/>
    </row>
    <row r="563" spans="6:12" s="2" customFormat="1" ht="12.75">
      <c r="F563" s="3"/>
      <c r="G563" s="3"/>
      <c r="H563" s="457"/>
      <c r="I563" s="460"/>
      <c r="L563" s="3"/>
    </row>
    <row r="564" spans="6:12" s="2" customFormat="1" ht="12.75">
      <c r="F564" s="3"/>
      <c r="G564" s="3"/>
      <c r="H564" s="457"/>
      <c r="I564" s="460"/>
      <c r="L564" s="3"/>
    </row>
    <row r="565" spans="6:12" s="2" customFormat="1" ht="12.75">
      <c r="F565" s="3"/>
      <c r="G565" s="3"/>
      <c r="H565" s="457"/>
      <c r="I565" s="460"/>
      <c r="L565" s="3"/>
    </row>
    <row r="566" spans="6:12" s="2" customFormat="1" ht="12.75">
      <c r="F566" s="3"/>
      <c r="G566" s="3"/>
      <c r="H566" s="457"/>
      <c r="I566" s="460"/>
      <c r="L566" s="3"/>
    </row>
    <row r="567" spans="6:12" s="2" customFormat="1" ht="12.75">
      <c r="F567" s="3"/>
      <c r="G567" s="3"/>
      <c r="H567" s="457"/>
      <c r="I567" s="460"/>
      <c r="L567" s="3"/>
    </row>
    <row r="568" spans="6:12" s="2" customFormat="1" ht="12.75">
      <c r="F568" s="3"/>
      <c r="G568" s="3"/>
      <c r="H568" s="457"/>
      <c r="I568" s="460"/>
      <c r="L568" s="3"/>
    </row>
    <row r="569" spans="6:12" s="2" customFormat="1" ht="12.75">
      <c r="F569" s="3"/>
      <c r="G569" s="3"/>
      <c r="H569" s="457"/>
      <c r="I569" s="460"/>
      <c r="L569" s="3"/>
    </row>
    <row r="570" spans="6:12" s="2" customFormat="1" ht="12.75">
      <c r="F570" s="3"/>
      <c r="G570" s="3"/>
      <c r="H570" s="457"/>
      <c r="I570" s="460"/>
      <c r="L570" s="3"/>
    </row>
    <row r="571" spans="6:12" s="2" customFormat="1" ht="12.75">
      <c r="F571" s="3"/>
      <c r="G571" s="3"/>
      <c r="H571" s="457"/>
      <c r="I571" s="460"/>
      <c r="L571" s="3"/>
    </row>
    <row r="572" spans="6:12" s="2" customFormat="1" ht="12.75">
      <c r="F572" s="3"/>
      <c r="G572" s="3"/>
      <c r="H572" s="457"/>
      <c r="I572" s="460"/>
      <c r="L572" s="3"/>
    </row>
    <row r="573" spans="6:12" s="2" customFormat="1" ht="12.75">
      <c r="F573" s="3"/>
      <c r="G573" s="3"/>
      <c r="H573" s="457"/>
      <c r="I573" s="460"/>
      <c r="L573" s="3"/>
    </row>
    <row r="574" spans="6:12" s="2" customFormat="1" ht="12.75">
      <c r="F574" s="3"/>
      <c r="G574" s="3"/>
      <c r="H574" s="457"/>
      <c r="I574" s="460"/>
      <c r="L574" s="3"/>
    </row>
    <row r="575" spans="6:12" s="2" customFormat="1" ht="12.75">
      <c r="F575" s="3"/>
      <c r="G575" s="3"/>
      <c r="H575" s="457"/>
      <c r="I575" s="460"/>
      <c r="L575" s="3"/>
    </row>
    <row r="576" spans="6:12" s="2" customFormat="1" ht="12.75">
      <c r="F576" s="3"/>
      <c r="G576" s="3"/>
      <c r="H576" s="457"/>
      <c r="I576" s="460"/>
      <c r="L576" s="3"/>
    </row>
    <row r="577" spans="6:12" s="2" customFormat="1" ht="12.75">
      <c r="F577" s="3"/>
      <c r="G577" s="3"/>
      <c r="H577" s="457"/>
      <c r="I577" s="460"/>
      <c r="L577" s="3"/>
    </row>
    <row r="578" spans="6:12" s="2" customFormat="1" ht="12.75">
      <c r="F578" s="3"/>
      <c r="G578" s="3"/>
      <c r="H578" s="457"/>
      <c r="I578" s="460"/>
      <c r="L578" s="3"/>
    </row>
    <row r="579" spans="6:12" s="2" customFormat="1" ht="12.75">
      <c r="F579" s="3"/>
      <c r="G579" s="3"/>
      <c r="H579" s="457"/>
      <c r="I579" s="460"/>
      <c r="L579" s="3"/>
    </row>
    <row r="580" spans="6:12" s="2" customFormat="1" ht="12.75">
      <c r="F580" s="3"/>
      <c r="G580" s="3"/>
      <c r="H580" s="457"/>
      <c r="I580" s="460"/>
      <c r="L580" s="3"/>
    </row>
    <row r="581" spans="6:12" s="2" customFormat="1" ht="12.75">
      <c r="F581" s="3"/>
      <c r="G581" s="3"/>
      <c r="H581" s="457"/>
      <c r="I581" s="460"/>
      <c r="L581" s="3"/>
    </row>
    <row r="582" spans="6:12" s="2" customFormat="1" ht="12.75">
      <c r="F582" s="3"/>
      <c r="G582" s="3"/>
      <c r="H582" s="457"/>
      <c r="I582" s="460"/>
      <c r="L582" s="3"/>
    </row>
    <row r="583" spans="6:12" s="2" customFormat="1" ht="12.75">
      <c r="F583" s="3"/>
      <c r="G583" s="3"/>
      <c r="H583" s="457"/>
      <c r="I583" s="460"/>
      <c r="L583" s="3"/>
    </row>
    <row r="584" spans="6:12" s="2" customFormat="1" ht="12.75">
      <c r="F584" s="3"/>
      <c r="G584" s="3"/>
      <c r="H584" s="457"/>
      <c r="I584" s="460"/>
      <c r="L584" s="3"/>
    </row>
    <row r="585" spans="6:12" s="2" customFormat="1" ht="12.75">
      <c r="F585" s="3"/>
      <c r="G585" s="3"/>
      <c r="H585" s="457"/>
      <c r="I585" s="460"/>
      <c r="L585" s="3"/>
    </row>
    <row r="586" spans="6:12" s="2" customFormat="1" ht="12.75">
      <c r="F586" s="3"/>
      <c r="G586" s="3"/>
      <c r="H586" s="457"/>
      <c r="I586" s="460"/>
      <c r="L586" s="3"/>
    </row>
    <row r="587" spans="6:12" s="2" customFormat="1" ht="12.75">
      <c r="F587" s="3"/>
      <c r="G587" s="3"/>
      <c r="H587" s="457"/>
      <c r="I587" s="460"/>
      <c r="L587" s="3"/>
    </row>
    <row r="588" spans="6:12" s="2" customFormat="1" ht="12.75">
      <c r="F588" s="3"/>
      <c r="G588" s="3"/>
      <c r="H588" s="457"/>
      <c r="I588" s="460"/>
      <c r="L588" s="3"/>
    </row>
    <row r="589" spans="6:12" s="2" customFormat="1" ht="12.75">
      <c r="F589" s="3"/>
      <c r="G589" s="3"/>
      <c r="H589" s="457"/>
      <c r="I589" s="460"/>
      <c r="L589" s="3"/>
    </row>
    <row r="590" spans="6:12" s="2" customFormat="1" ht="12.75">
      <c r="F590" s="3"/>
      <c r="G590" s="3"/>
      <c r="H590" s="457"/>
      <c r="I590" s="460"/>
      <c r="L590" s="3"/>
    </row>
    <row r="591" spans="6:12" s="2" customFormat="1" ht="12.75">
      <c r="F591" s="3"/>
      <c r="G591" s="3"/>
      <c r="H591" s="457"/>
      <c r="I591" s="460"/>
      <c r="L591" s="3"/>
    </row>
    <row r="592" spans="6:12" s="2" customFormat="1" ht="12.75">
      <c r="F592" s="3"/>
      <c r="G592" s="3"/>
      <c r="H592" s="457"/>
      <c r="I592" s="460"/>
      <c r="L592" s="3"/>
    </row>
    <row r="593" spans="6:12" s="2" customFormat="1" ht="12.75">
      <c r="F593" s="3"/>
      <c r="G593" s="3"/>
      <c r="H593" s="457"/>
      <c r="I593" s="460"/>
      <c r="L593" s="3"/>
    </row>
    <row r="594" spans="6:12" s="2" customFormat="1" ht="12.75">
      <c r="F594" s="3"/>
      <c r="G594" s="3"/>
      <c r="H594" s="457"/>
      <c r="I594" s="460"/>
      <c r="L594" s="3"/>
    </row>
    <row r="595" spans="6:12" s="2" customFormat="1" ht="12.75">
      <c r="F595" s="3"/>
      <c r="G595" s="3"/>
      <c r="H595" s="457"/>
      <c r="I595" s="460"/>
      <c r="L595" s="3"/>
    </row>
    <row r="596" spans="6:12" s="2" customFormat="1" ht="12.75">
      <c r="F596" s="3"/>
      <c r="G596" s="3"/>
      <c r="H596" s="457"/>
      <c r="I596" s="460"/>
      <c r="L596" s="3"/>
    </row>
    <row r="597" spans="6:12" s="2" customFormat="1" ht="12.75">
      <c r="F597" s="3"/>
      <c r="G597" s="3"/>
      <c r="H597" s="457"/>
      <c r="I597" s="460"/>
      <c r="L597" s="3"/>
    </row>
    <row r="598" spans="6:12" s="2" customFormat="1" ht="12.75">
      <c r="F598" s="3"/>
      <c r="G598" s="3"/>
      <c r="H598" s="457"/>
      <c r="I598" s="460"/>
      <c r="L598" s="3"/>
    </row>
    <row r="599" spans="6:12" s="2" customFormat="1" ht="12.75">
      <c r="F599" s="3"/>
      <c r="G599" s="3"/>
      <c r="H599" s="457"/>
      <c r="I599" s="460"/>
      <c r="L599" s="3"/>
    </row>
    <row r="600" spans="6:12" s="2" customFormat="1" ht="12.75">
      <c r="F600" s="3"/>
      <c r="G600" s="3"/>
      <c r="H600" s="457"/>
      <c r="I600" s="460"/>
      <c r="L600" s="3"/>
    </row>
    <row r="601" spans="6:12" s="2" customFormat="1" ht="12.75">
      <c r="F601" s="3"/>
      <c r="G601" s="3"/>
      <c r="H601" s="457"/>
      <c r="I601" s="460"/>
      <c r="L601" s="3"/>
    </row>
    <row r="602" spans="6:12" s="2" customFormat="1" ht="12.75">
      <c r="F602" s="3"/>
      <c r="G602" s="3"/>
      <c r="H602" s="457"/>
      <c r="I602" s="460"/>
      <c r="L602" s="3"/>
    </row>
    <row r="603" spans="6:12" s="2" customFormat="1" ht="12.75">
      <c r="F603" s="3"/>
      <c r="G603" s="3"/>
      <c r="H603" s="457"/>
      <c r="I603" s="460"/>
      <c r="L603" s="3"/>
    </row>
    <row r="604" spans="6:12" s="2" customFormat="1" ht="12.75">
      <c r="F604" s="3"/>
      <c r="G604" s="3"/>
      <c r="H604" s="457"/>
      <c r="I604" s="460"/>
      <c r="L604" s="3"/>
    </row>
    <row r="605" spans="6:12" s="2" customFormat="1" ht="12.75">
      <c r="F605" s="3"/>
      <c r="G605" s="3"/>
      <c r="H605" s="457"/>
      <c r="I605" s="460"/>
      <c r="L605" s="3"/>
    </row>
    <row r="606" spans="6:12" s="2" customFormat="1" ht="12.75">
      <c r="F606" s="3"/>
      <c r="G606" s="3"/>
      <c r="H606" s="457"/>
      <c r="I606" s="460"/>
      <c r="L606" s="3"/>
    </row>
    <row r="607" spans="6:12" s="2" customFormat="1" ht="12.75">
      <c r="F607" s="3"/>
      <c r="G607" s="3"/>
      <c r="H607" s="457"/>
      <c r="I607" s="460"/>
      <c r="L607" s="3"/>
    </row>
    <row r="608" spans="6:12" s="2" customFormat="1" ht="12.75">
      <c r="F608" s="3"/>
      <c r="G608" s="3"/>
      <c r="H608" s="457"/>
      <c r="I608" s="460"/>
      <c r="L608" s="3"/>
    </row>
    <row r="609" spans="6:12" s="2" customFormat="1" ht="12.75">
      <c r="F609" s="3"/>
      <c r="G609" s="3"/>
      <c r="H609" s="457"/>
      <c r="I609" s="460"/>
      <c r="L609" s="3"/>
    </row>
    <row r="610" spans="6:12" s="2" customFormat="1" ht="12.75">
      <c r="F610" s="3"/>
      <c r="G610" s="3"/>
      <c r="H610" s="457"/>
      <c r="I610" s="460"/>
      <c r="L610" s="3"/>
    </row>
    <row r="611" spans="6:12" s="2" customFormat="1" ht="12.75">
      <c r="F611" s="3"/>
      <c r="G611" s="3"/>
      <c r="H611" s="457"/>
      <c r="I611" s="460"/>
      <c r="L611" s="3"/>
    </row>
    <row r="612" spans="6:12" s="2" customFormat="1" ht="12.75">
      <c r="F612" s="3"/>
      <c r="G612" s="3"/>
      <c r="H612" s="457"/>
      <c r="I612" s="460"/>
      <c r="L612" s="3"/>
    </row>
    <row r="613" spans="6:12" s="2" customFormat="1" ht="12.75">
      <c r="F613" s="3"/>
      <c r="G613" s="3"/>
      <c r="H613" s="457"/>
      <c r="I613" s="460"/>
      <c r="L613" s="3"/>
    </row>
    <row r="614" spans="6:12" s="2" customFormat="1" ht="12.75">
      <c r="F614" s="3"/>
      <c r="G614" s="3"/>
      <c r="H614" s="457"/>
      <c r="I614" s="460"/>
      <c r="L614" s="3"/>
    </row>
    <row r="615" spans="6:12" s="2" customFormat="1" ht="12.75">
      <c r="F615" s="3"/>
      <c r="G615" s="3"/>
      <c r="H615" s="457"/>
      <c r="I615" s="460"/>
      <c r="L615" s="3"/>
    </row>
    <row r="616" spans="6:12" s="2" customFormat="1" ht="12.75">
      <c r="F616" s="3"/>
      <c r="G616" s="3"/>
      <c r="H616" s="457"/>
      <c r="I616" s="460"/>
      <c r="L616" s="3"/>
    </row>
    <row r="617" spans="6:12" s="2" customFormat="1" ht="12.75">
      <c r="F617" s="3"/>
      <c r="G617" s="3"/>
      <c r="H617" s="457"/>
      <c r="I617" s="460"/>
      <c r="L617" s="3"/>
    </row>
    <row r="618" spans="6:12" s="2" customFormat="1" ht="12.75">
      <c r="F618" s="3"/>
      <c r="G618" s="3"/>
      <c r="H618" s="457"/>
      <c r="I618" s="460"/>
      <c r="L618" s="3"/>
    </row>
    <row r="619" spans="6:12" s="2" customFormat="1" ht="12.75">
      <c r="F619" s="3"/>
      <c r="G619" s="3"/>
      <c r="H619" s="457"/>
      <c r="I619" s="460"/>
      <c r="L619" s="3"/>
    </row>
    <row r="620" spans="6:12" s="2" customFormat="1" ht="12.75">
      <c r="F620" s="3"/>
      <c r="G620" s="3"/>
      <c r="H620" s="457"/>
      <c r="I620" s="460"/>
      <c r="L620" s="3"/>
    </row>
    <row r="621" spans="6:12" s="2" customFormat="1" ht="12.75">
      <c r="F621" s="3"/>
      <c r="G621" s="3"/>
      <c r="H621" s="457"/>
      <c r="I621" s="460"/>
      <c r="L621" s="3"/>
    </row>
    <row r="622" spans="6:12" s="2" customFormat="1" ht="12.75">
      <c r="F622" s="3"/>
      <c r="G622" s="3"/>
      <c r="H622" s="457"/>
      <c r="I622" s="460"/>
      <c r="L622" s="3"/>
    </row>
    <row r="623" spans="6:12" s="2" customFormat="1" ht="12.75">
      <c r="F623" s="3"/>
      <c r="G623" s="3"/>
      <c r="H623" s="457"/>
      <c r="I623" s="460"/>
      <c r="L623" s="3"/>
    </row>
    <row r="624" spans="6:12" s="2" customFormat="1" ht="12.75">
      <c r="F624" s="3"/>
      <c r="G624" s="3"/>
      <c r="H624" s="457"/>
      <c r="I624" s="460"/>
      <c r="L624" s="3"/>
    </row>
    <row r="625" spans="6:12" s="2" customFormat="1" ht="12.75">
      <c r="F625" s="3"/>
      <c r="G625" s="3"/>
      <c r="H625" s="457"/>
      <c r="I625" s="460"/>
      <c r="L625" s="3"/>
    </row>
    <row r="626" spans="6:12" s="2" customFormat="1" ht="12.75">
      <c r="F626" s="3"/>
      <c r="G626" s="3"/>
      <c r="H626" s="457"/>
      <c r="I626" s="460"/>
      <c r="L626" s="3"/>
    </row>
    <row r="627" spans="6:12" s="2" customFormat="1" ht="12.75">
      <c r="F627" s="3"/>
      <c r="G627" s="3"/>
      <c r="H627" s="457"/>
      <c r="I627" s="460"/>
      <c r="L627" s="3"/>
    </row>
    <row r="628" spans="6:12" s="2" customFormat="1" ht="12.75">
      <c r="F628" s="3"/>
      <c r="G628" s="3"/>
      <c r="H628" s="457"/>
      <c r="I628" s="460"/>
      <c r="L628" s="3"/>
    </row>
    <row r="629" spans="6:12" s="2" customFormat="1" ht="12.75">
      <c r="F629" s="3"/>
      <c r="G629" s="3"/>
      <c r="H629" s="457"/>
      <c r="I629" s="460"/>
      <c r="L629" s="3"/>
    </row>
    <row r="630" spans="6:12" s="2" customFormat="1" ht="12.75">
      <c r="F630" s="3"/>
      <c r="G630" s="3"/>
      <c r="H630" s="457"/>
      <c r="I630" s="460"/>
      <c r="L630" s="3"/>
    </row>
    <row r="631" spans="6:12" s="2" customFormat="1" ht="12.75">
      <c r="F631" s="3"/>
      <c r="G631" s="3"/>
      <c r="H631" s="457"/>
      <c r="I631" s="460"/>
      <c r="L631" s="3"/>
    </row>
    <row r="632" spans="6:12" s="2" customFormat="1" ht="12.75">
      <c r="F632" s="3"/>
      <c r="G632" s="3"/>
      <c r="H632" s="457"/>
      <c r="I632" s="460"/>
      <c r="L632" s="3"/>
    </row>
    <row r="633" spans="6:12" s="2" customFormat="1" ht="12.75">
      <c r="F633" s="3"/>
      <c r="G633" s="3"/>
      <c r="H633" s="457"/>
      <c r="I633" s="460"/>
      <c r="L633" s="3"/>
    </row>
    <row r="634" spans="6:12" s="2" customFormat="1" ht="12.75">
      <c r="F634" s="3"/>
      <c r="G634" s="3"/>
      <c r="H634" s="457"/>
      <c r="I634" s="460"/>
      <c r="L634" s="3"/>
    </row>
    <row r="635" spans="6:12" s="2" customFormat="1" ht="12.75">
      <c r="F635" s="3"/>
      <c r="G635" s="3"/>
      <c r="H635" s="457"/>
      <c r="I635" s="460"/>
      <c r="L635" s="3"/>
    </row>
    <row r="636" spans="6:12" s="2" customFormat="1" ht="12.75">
      <c r="F636" s="3"/>
      <c r="G636" s="3"/>
      <c r="H636" s="457"/>
      <c r="I636" s="460"/>
      <c r="L636" s="3"/>
    </row>
    <row r="637" spans="6:12" s="2" customFormat="1" ht="12.75">
      <c r="F637" s="3"/>
      <c r="G637" s="3"/>
      <c r="H637" s="457"/>
      <c r="I637" s="460"/>
      <c r="L637" s="3"/>
    </row>
    <row r="638" spans="6:12" s="2" customFormat="1" ht="12.75">
      <c r="F638" s="3"/>
      <c r="G638" s="3"/>
      <c r="H638" s="457"/>
      <c r="I638" s="460"/>
      <c r="L638" s="3"/>
    </row>
    <row r="639" spans="6:12" s="2" customFormat="1" ht="12.75">
      <c r="F639" s="3"/>
      <c r="G639" s="3"/>
      <c r="H639" s="457"/>
      <c r="I639" s="460"/>
      <c r="L639" s="3"/>
    </row>
    <row r="640" spans="6:12" s="2" customFormat="1" ht="12.75">
      <c r="F640" s="3"/>
      <c r="G640" s="3"/>
      <c r="H640" s="457"/>
      <c r="I640" s="460"/>
      <c r="L640" s="3"/>
    </row>
    <row r="641" spans="6:12" s="2" customFormat="1" ht="12.75">
      <c r="F641" s="3"/>
      <c r="G641" s="3"/>
      <c r="H641" s="457"/>
      <c r="I641" s="460"/>
      <c r="L641" s="3"/>
    </row>
    <row r="642" spans="6:12" s="2" customFormat="1" ht="12.75">
      <c r="F642" s="3"/>
      <c r="G642" s="3"/>
      <c r="H642" s="457"/>
      <c r="I642" s="460"/>
      <c r="L642" s="3"/>
    </row>
    <row r="643" spans="6:12" s="2" customFormat="1" ht="12.75">
      <c r="F643" s="3"/>
      <c r="G643" s="3"/>
      <c r="H643" s="457"/>
      <c r="I643" s="460"/>
      <c r="L643" s="3"/>
    </row>
    <row r="644" spans="6:12" s="2" customFormat="1" ht="12.75">
      <c r="F644" s="3"/>
      <c r="G644" s="3"/>
      <c r="H644" s="457"/>
      <c r="I644" s="460"/>
      <c r="L644" s="3"/>
    </row>
    <row r="645" spans="6:12" s="2" customFormat="1" ht="12.75">
      <c r="F645" s="3"/>
      <c r="G645" s="3"/>
      <c r="H645" s="457"/>
      <c r="I645" s="460"/>
      <c r="L645" s="3"/>
    </row>
    <row r="646" spans="6:12" s="2" customFormat="1" ht="12.75">
      <c r="F646" s="3"/>
      <c r="G646" s="3"/>
      <c r="H646" s="457"/>
      <c r="I646" s="460"/>
      <c r="L646" s="3"/>
    </row>
    <row r="647" spans="6:12" s="2" customFormat="1" ht="12.75">
      <c r="F647" s="3"/>
      <c r="G647" s="3"/>
      <c r="H647" s="457"/>
      <c r="I647" s="460"/>
      <c r="L647" s="3"/>
    </row>
    <row r="648" spans="6:12" s="2" customFormat="1" ht="12.75">
      <c r="F648" s="3"/>
      <c r="G648" s="3"/>
      <c r="H648" s="457"/>
      <c r="I648" s="460"/>
      <c r="L648" s="3"/>
    </row>
    <row r="649" spans="6:12" s="2" customFormat="1" ht="12.75">
      <c r="F649" s="3"/>
      <c r="G649" s="3"/>
      <c r="H649" s="457"/>
      <c r="I649" s="460"/>
      <c r="L649" s="3"/>
    </row>
    <row r="650" spans="6:12" s="2" customFormat="1" ht="12.75">
      <c r="F650" s="3"/>
      <c r="G650" s="3"/>
      <c r="H650" s="457"/>
      <c r="I650" s="460"/>
      <c r="L650" s="3"/>
    </row>
    <row r="651" spans="6:12" s="2" customFormat="1" ht="12.75">
      <c r="F651" s="3"/>
      <c r="G651" s="3"/>
      <c r="H651" s="457"/>
      <c r="I651" s="460"/>
      <c r="L651" s="3"/>
    </row>
    <row r="652" spans="6:12" s="2" customFormat="1" ht="12.75">
      <c r="F652" s="3"/>
      <c r="G652" s="3"/>
      <c r="H652" s="457"/>
      <c r="I652" s="460"/>
      <c r="L652" s="3"/>
    </row>
    <row r="653" spans="6:12" s="2" customFormat="1" ht="12.75">
      <c r="F653" s="3"/>
      <c r="G653" s="3"/>
      <c r="H653" s="457"/>
      <c r="I653" s="460"/>
      <c r="L653" s="3"/>
    </row>
    <row r="654" spans="6:12" s="2" customFormat="1" ht="12.75">
      <c r="F654" s="3"/>
      <c r="G654" s="3"/>
      <c r="H654" s="457"/>
      <c r="I654" s="460"/>
      <c r="L654" s="3"/>
    </row>
    <row r="655" spans="6:12" s="2" customFormat="1" ht="12.75">
      <c r="F655" s="3"/>
      <c r="G655" s="3"/>
      <c r="H655" s="457"/>
      <c r="I655" s="460"/>
      <c r="L655" s="3"/>
    </row>
    <row r="656" spans="6:12" s="2" customFormat="1" ht="12.75">
      <c r="F656" s="3"/>
      <c r="G656" s="3"/>
      <c r="H656" s="457"/>
      <c r="I656" s="460"/>
      <c r="L656" s="3"/>
    </row>
    <row r="657" spans="6:12" s="2" customFormat="1" ht="12.75">
      <c r="F657" s="3"/>
      <c r="G657" s="3"/>
      <c r="H657" s="457"/>
      <c r="I657" s="460"/>
      <c r="L657" s="3"/>
    </row>
    <row r="658" spans="6:12" s="2" customFormat="1" ht="12.75">
      <c r="F658" s="3"/>
      <c r="G658" s="3"/>
      <c r="H658" s="457"/>
      <c r="I658" s="460"/>
      <c r="L658" s="3"/>
    </row>
    <row r="659" spans="6:12" s="2" customFormat="1" ht="12.75">
      <c r="F659" s="3"/>
      <c r="G659" s="3"/>
      <c r="H659" s="457"/>
      <c r="I659" s="460"/>
      <c r="L659" s="3"/>
    </row>
    <row r="660" spans="6:12" s="2" customFormat="1" ht="12.75">
      <c r="F660" s="3"/>
      <c r="G660" s="3"/>
      <c r="H660" s="457"/>
      <c r="I660" s="460"/>
      <c r="L660" s="3"/>
    </row>
    <row r="661" spans="6:12" s="2" customFormat="1" ht="12.75">
      <c r="F661" s="3"/>
      <c r="G661" s="3"/>
      <c r="H661" s="457"/>
      <c r="I661" s="460"/>
      <c r="L661" s="3"/>
    </row>
    <row r="662" spans="6:12" s="2" customFormat="1" ht="12.75">
      <c r="F662" s="3"/>
      <c r="G662" s="3"/>
      <c r="H662" s="457"/>
      <c r="I662" s="460"/>
      <c r="L662" s="3"/>
    </row>
    <row r="663" spans="6:12" s="2" customFormat="1" ht="12.75">
      <c r="F663" s="3"/>
      <c r="G663" s="3"/>
      <c r="H663" s="457"/>
      <c r="I663" s="460"/>
      <c r="L663" s="3"/>
    </row>
    <row r="664" spans="6:12" s="2" customFormat="1" ht="12.75">
      <c r="F664" s="3"/>
      <c r="G664" s="3"/>
      <c r="H664" s="457"/>
      <c r="I664" s="460"/>
      <c r="L664" s="3"/>
    </row>
    <row r="665" spans="6:12" s="2" customFormat="1" ht="12.75">
      <c r="F665" s="3"/>
      <c r="G665" s="3"/>
      <c r="H665" s="457"/>
      <c r="I665" s="460"/>
      <c r="L665" s="3"/>
    </row>
    <row r="666" spans="6:12" s="2" customFormat="1" ht="12.75">
      <c r="F666" s="3"/>
      <c r="G666" s="3"/>
      <c r="H666" s="457"/>
      <c r="I666" s="460"/>
      <c r="L666" s="3"/>
    </row>
    <row r="667" spans="6:12" s="2" customFormat="1" ht="12.75">
      <c r="F667" s="3"/>
      <c r="G667" s="3"/>
      <c r="H667" s="457"/>
      <c r="I667" s="460"/>
      <c r="L667" s="3"/>
    </row>
    <row r="668" spans="6:12" s="2" customFormat="1" ht="12.75">
      <c r="F668" s="3"/>
      <c r="G668" s="3"/>
      <c r="H668" s="457"/>
      <c r="I668" s="460"/>
      <c r="L668" s="3"/>
    </row>
    <row r="669" spans="6:12" s="2" customFormat="1" ht="12.75">
      <c r="F669" s="3"/>
      <c r="G669" s="3"/>
      <c r="H669" s="457"/>
      <c r="I669" s="460"/>
      <c r="L669" s="3"/>
    </row>
    <row r="670" spans="6:12" s="2" customFormat="1" ht="12.75">
      <c r="F670" s="3"/>
      <c r="G670" s="3"/>
      <c r="H670" s="457"/>
      <c r="I670" s="460"/>
      <c r="L670" s="3"/>
    </row>
    <row r="671" spans="6:12" s="2" customFormat="1" ht="12.75">
      <c r="F671" s="3"/>
      <c r="G671" s="3"/>
      <c r="H671" s="457"/>
      <c r="I671" s="460"/>
      <c r="L671" s="3"/>
    </row>
    <row r="672" spans="6:12" s="2" customFormat="1" ht="12.75">
      <c r="F672" s="3"/>
      <c r="G672" s="3"/>
      <c r="H672" s="457"/>
      <c r="I672" s="460"/>
      <c r="L672" s="3"/>
    </row>
    <row r="673" spans="6:12" s="2" customFormat="1" ht="12.75">
      <c r="F673" s="3"/>
      <c r="G673" s="3"/>
      <c r="H673" s="457"/>
      <c r="I673" s="460"/>
      <c r="L673" s="3"/>
    </row>
    <row r="674" spans="6:12" s="2" customFormat="1" ht="12.75">
      <c r="F674" s="3"/>
      <c r="G674" s="3"/>
      <c r="H674" s="457"/>
      <c r="I674" s="460"/>
      <c r="L674" s="3"/>
    </row>
    <row r="675" spans="6:12" s="2" customFormat="1" ht="12.75">
      <c r="F675" s="3"/>
      <c r="G675" s="3"/>
      <c r="H675" s="457"/>
      <c r="I675" s="460"/>
      <c r="L675" s="3"/>
    </row>
    <row r="676" spans="6:12" s="2" customFormat="1" ht="12.75">
      <c r="F676" s="3"/>
      <c r="G676" s="3"/>
      <c r="H676" s="457"/>
      <c r="I676" s="460"/>
      <c r="L676" s="3"/>
    </row>
    <row r="677" spans="6:12" s="2" customFormat="1" ht="12.75">
      <c r="F677" s="3"/>
      <c r="G677" s="3"/>
      <c r="H677" s="457"/>
      <c r="I677" s="460"/>
      <c r="L677" s="3"/>
    </row>
    <row r="678" spans="6:12" s="2" customFormat="1" ht="12.75">
      <c r="F678" s="3"/>
      <c r="G678" s="3"/>
      <c r="H678" s="457"/>
      <c r="I678" s="460"/>
      <c r="L678" s="3"/>
    </row>
    <row r="679" spans="6:12" s="2" customFormat="1" ht="12.75">
      <c r="F679" s="3"/>
      <c r="G679" s="3"/>
      <c r="H679" s="457"/>
      <c r="I679" s="460"/>
      <c r="L679" s="3"/>
    </row>
    <row r="680" spans="6:12" s="2" customFormat="1" ht="12.75">
      <c r="F680" s="3"/>
      <c r="G680" s="3"/>
      <c r="H680" s="457"/>
      <c r="I680" s="460"/>
      <c r="L680" s="3"/>
    </row>
    <row r="681" spans="6:12" s="2" customFormat="1" ht="12.75">
      <c r="F681" s="3"/>
      <c r="G681" s="3"/>
      <c r="H681" s="457"/>
      <c r="I681" s="460"/>
      <c r="L681" s="3"/>
    </row>
    <row r="682" spans="6:12" s="2" customFormat="1" ht="12.75">
      <c r="F682" s="3"/>
      <c r="G682" s="3"/>
      <c r="H682" s="457"/>
      <c r="I682" s="460"/>
      <c r="L682" s="3"/>
    </row>
    <row r="683" spans="6:12" s="2" customFormat="1" ht="12.75">
      <c r="F683" s="3"/>
      <c r="G683" s="3"/>
      <c r="H683" s="457"/>
      <c r="I683" s="460"/>
      <c r="L683" s="3"/>
    </row>
    <row r="684" spans="6:12" s="2" customFormat="1" ht="12.75">
      <c r="F684" s="3"/>
      <c r="G684" s="3"/>
      <c r="H684" s="457"/>
      <c r="I684" s="460"/>
      <c r="L684" s="3"/>
    </row>
    <row r="685" spans="6:12" s="2" customFormat="1" ht="12.75">
      <c r="F685" s="3"/>
      <c r="G685" s="3"/>
      <c r="H685" s="457"/>
      <c r="I685" s="460"/>
      <c r="L685" s="3"/>
    </row>
    <row r="686" spans="6:12" s="2" customFormat="1" ht="12.75">
      <c r="F686" s="3"/>
      <c r="G686" s="3"/>
      <c r="H686" s="457"/>
      <c r="I686" s="460"/>
      <c r="L686" s="3"/>
    </row>
    <row r="687" spans="6:12" s="2" customFormat="1" ht="12.75">
      <c r="F687" s="3"/>
      <c r="G687" s="3"/>
      <c r="H687" s="457"/>
      <c r="I687" s="460"/>
      <c r="L687" s="3"/>
    </row>
    <row r="688" spans="6:12" s="2" customFormat="1" ht="12.75">
      <c r="F688" s="3"/>
      <c r="G688" s="3"/>
      <c r="H688" s="457"/>
      <c r="I688" s="460"/>
      <c r="L688" s="3"/>
    </row>
    <row r="689" spans="6:12" s="2" customFormat="1" ht="12.75">
      <c r="F689" s="3"/>
      <c r="G689" s="3"/>
      <c r="H689" s="457"/>
      <c r="I689" s="460"/>
      <c r="L689" s="3"/>
    </row>
    <row r="690" spans="6:12" s="2" customFormat="1" ht="12.75">
      <c r="F690" s="3"/>
      <c r="G690" s="3"/>
      <c r="H690" s="457"/>
      <c r="I690" s="460"/>
      <c r="L690" s="3"/>
    </row>
    <row r="691" spans="6:12" s="2" customFormat="1" ht="12.75">
      <c r="F691" s="3"/>
      <c r="G691" s="3"/>
      <c r="H691" s="457"/>
      <c r="I691" s="460"/>
      <c r="L691" s="3"/>
    </row>
    <row r="692" spans="6:12" s="2" customFormat="1" ht="12.75">
      <c r="F692" s="3"/>
      <c r="G692" s="3"/>
      <c r="H692" s="457"/>
      <c r="I692" s="460"/>
      <c r="L692" s="3"/>
    </row>
    <row r="693" spans="6:12" s="2" customFormat="1" ht="12.75">
      <c r="F693" s="3"/>
      <c r="G693" s="3"/>
      <c r="H693" s="457"/>
      <c r="I693" s="460"/>
      <c r="L693" s="3"/>
    </row>
    <row r="694" spans="6:12" s="2" customFormat="1" ht="12.75">
      <c r="F694" s="3"/>
      <c r="G694" s="3"/>
      <c r="H694" s="457"/>
      <c r="I694" s="460"/>
      <c r="L694" s="3"/>
    </row>
    <row r="695" spans="6:12" s="2" customFormat="1" ht="12.75">
      <c r="F695" s="3"/>
      <c r="G695" s="3"/>
      <c r="H695" s="457"/>
      <c r="I695" s="460"/>
      <c r="L695" s="3"/>
    </row>
    <row r="696" spans="6:12" s="2" customFormat="1" ht="12.75">
      <c r="F696" s="3"/>
      <c r="G696" s="3"/>
      <c r="H696" s="457"/>
      <c r="I696" s="460"/>
      <c r="L696" s="3"/>
    </row>
    <row r="697" spans="6:12" s="2" customFormat="1" ht="12.75">
      <c r="F697" s="3"/>
      <c r="G697" s="3"/>
      <c r="H697" s="457"/>
      <c r="I697" s="460"/>
      <c r="L697" s="3"/>
    </row>
    <row r="698" spans="6:12" s="2" customFormat="1" ht="12.75">
      <c r="F698" s="3"/>
      <c r="G698" s="3"/>
      <c r="H698" s="457"/>
      <c r="I698" s="460"/>
      <c r="L698" s="3"/>
    </row>
    <row r="699" spans="6:12" s="2" customFormat="1" ht="12.75">
      <c r="F699" s="3"/>
      <c r="G699" s="3"/>
      <c r="H699" s="457"/>
      <c r="I699" s="460"/>
      <c r="L699" s="3"/>
    </row>
    <row r="700" spans="6:12" s="2" customFormat="1" ht="12.75">
      <c r="F700" s="3"/>
      <c r="G700" s="3"/>
      <c r="H700" s="457"/>
      <c r="I700" s="460"/>
      <c r="L700" s="3"/>
    </row>
    <row r="701" spans="6:12" s="2" customFormat="1" ht="12.75">
      <c r="F701" s="3"/>
      <c r="G701" s="3"/>
      <c r="H701" s="457"/>
      <c r="I701" s="460"/>
      <c r="L701" s="3"/>
    </row>
    <row r="702" spans="6:12" s="2" customFormat="1" ht="12.75">
      <c r="F702" s="3"/>
      <c r="G702" s="3"/>
      <c r="H702" s="457"/>
      <c r="I702" s="460"/>
      <c r="L702" s="3"/>
    </row>
    <row r="703" spans="6:12" s="2" customFormat="1" ht="12.75">
      <c r="F703" s="3"/>
      <c r="G703" s="3"/>
      <c r="H703" s="457"/>
      <c r="I703" s="460"/>
      <c r="L703" s="3"/>
    </row>
    <row r="704" spans="6:12" s="2" customFormat="1" ht="12.75">
      <c r="F704" s="3"/>
      <c r="G704" s="3"/>
      <c r="H704" s="457"/>
      <c r="I704" s="460"/>
      <c r="L704" s="3"/>
    </row>
    <row r="705" spans="6:12" s="2" customFormat="1" ht="12.75">
      <c r="F705" s="3"/>
      <c r="G705" s="3"/>
      <c r="H705" s="457"/>
      <c r="I705" s="460"/>
      <c r="L705" s="3"/>
    </row>
    <row r="706" spans="6:12" s="2" customFormat="1" ht="12.75">
      <c r="F706" s="3"/>
      <c r="G706" s="3"/>
      <c r="H706" s="457"/>
      <c r="I706" s="460"/>
      <c r="L706" s="3"/>
    </row>
    <row r="707" spans="6:12" s="2" customFormat="1" ht="12.75">
      <c r="F707" s="3"/>
      <c r="G707" s="3"/>
      <c r="H707" s="457"/>
      <c r="I707" s="460"/>
      <c r="L707" s="3"/>
    </row>
    <row r="708" spans="6:12" s="2" customFormat="1" ht="12.75">
      <c r="F708" s="3"/>
      <c r="G708" s="3"/>
      <c r="H708" s="457"/>
      <c r="I708" s="460"/>
      <c r="L708" s="3"/>
    </row>
    <row r="709" spans="6:12" s="2" customFormat="1" ht="12.75">
      <c r="F709" s="3"/>
      <c r="G709" s="3"/>
      <c r="H709" s="457"/>
      <c r="I709" s="460"/>
      <c r="L709" s="3"/>
    </row>
    <row r="710" spans="6:12" s="2" customFormat="1" ht="12.75">
      <c r="F710" s="3"/>
      <c r="G710" s="3"/>
      <c r="H710" s="457"/>
      <c r="I710" s="460"/>
      <c r="L710" s="3"/>
    </row>
    <row r="711" spans="6:12" s="2" customFormat="1" ht="12.75">
      <c r="F711" s="3"/>
      <c r="G711" s="3"/>
      <c r="H711" s="457"/>
      <c r="I711" s="460"/>
      <c r="L711" s="3"/>
    </row>
    <row r="712" spans="6:12" s="2" customFormat="1" ht="12.75">
      <c r="F712" s="3"/>
      <c r="G712" s="3"/>
      <c r="H712" s="457"/>
      <c r="I712" s="460"/>
      <c r="L712" s="3"/>
    </row>
    <row r="713" spans="6:12" s="2" customFormat="1" ht="12.75">
      <c r="F713" s="3"/>
      <c r="G713" s="3"/>
      <c r="H713" s="457"/>
      <c r="I713" s="460"/>
      <c r="L713" s="3"/>
    </row>
    <row r="714" spans="6:12" s="2" customFormat="1" ht="12.75">
      <c r="F714" s="3"/>
      <c r="G714" s="3"/>
      <c r="H714" s="457"/>
      <c r="I714" s="460"/>
      <c r="L714" s="3"/>
    </row>
    <row r="715" spans="6:12" s="2" customFormat="1" ht="12.75">
      <c r="F715" s="3"/>
      <c r="G715" s="3"/>
      <c r="H715" s="457"/>
      <c r="I715" s="460"/>
      <c r="L715" s="3"/>
    </row>
    <row r="716" spans="6:12" s="2" customFormat="1" ht="12.75">
      <c r="F716" s="3"/>
      <c r="G716" s="3"/>
      <c r="H716" s="457"/>
      <c r="I716" s="460"/>
      <c r="L716" s="3"/>
    </row>
    <row r="717" spans="6:12" s="2" customFormat="1" ht="12.75">
      <c r="F717" s="3"/>
      <c r="G717" s="3"/>
      <c r="H717" s="457"/>
      <c r="I717" s="460"/>
      <c r="L717" s="3"/>
    </row>
    <row r="718" spans="6:12" s="2" customFormat="1" ht="12.75">
      <c r="F718" s="3"/>
      <c r="G718" s="3"/>
      <c r="H718" s="457"/>
      <c r="I718" s="460"/>
      <c r="L718" s="3"/>
    </row>
    <row r="719" spans="6:12" s="2" customFormat="1" ht="12.75">
      <c r="F719" s="3"/>
      <c r="G719" s="3"/>
      <c r="H719" s="457"/>
      <c r="I719" s="460"/>
      <c r="L719" s="3"/>
    </row>
    <row r="720" spans="6:12" s="2" customFormat="1" ht="12.75">
      <c r="F720" s="3"/>
      <c r="G720" s="3"/>
      <c r="H720" s="457"/>
      <c r="I720" s="460"/>
      <c r="L720" s="3"/>
    </row>
    <row r="721" spans="6:12" s="2" customFormat="1" ht="12.75">
      <c r="F721" s="3"/>
      <c r="G721" s="3"/>
      <c r="H721" s="457"/>
      <c r="I721" s="460"/>
      <c r="L721" s="3"/>
    </row>
    <row r="722" spans="6:12" s="2" customFormat="1" ht="12.75">
      <c r="F722" s="3"/>
      <c r="G722" s="3"/>
      <c r="H722" s="457"/>
      <c r="I722" s="460"/>
      <c r="L722" s="3"/>
    </row>
    <row r="723" spans="6:12" s="2" customFormat="1" ht="12.75">
      <c r="F723" s="3"/>
      <c r="G723" s="3"/>
      <c r="H723" s="457"/>
      <c r="I723" s="460"/>
      <c r="L723" s="3"/>
    </row>
    <row r="724" spans="6:12" s="2" customFormat="1" ht="12.75">
      <c r="F724" s="3"/>
      <c r="G724" s="3"/>
      <c r="H724" s="457"/>
      <c r="I724" s="460"/>
      <c r="L724" s="3"/>
    </row>
    <row r="725" spans="6:12" s="2" customFormat="1" ht="12.75">
      <c r="F725" s="3"/>
      <c r="G725" s="3"/>
      <c r="H725" s="457"/>
      <c r="I725" s="460"/>
      <c r="L725" s="3"/>
    </row>
    <row r="726" spans="6:12" s="2" customFormat="1" ht="12.75">
      <c r="F726" s="3"/>
      <c r="G726" s="3"/>
      <c r="H726" s="457"/>
      <c r="I726" s="460"/>
      <c r="L726" s="3"/>
    </row>
    <row r="727" spans="6:12" s="2" customFormat="1" ht="12.75">
      <c r="F727" s="3"/>
      <c r="G727" s="3"/>
      <c r="H727" s="457"/>
      <c r="I727" s="460"/>
      <c r="L727" s="3"/>
    </row>
    <row r="728" spans="6:12" s="2" customFormat="1" ht="12.75">
      <c r="F728" s="3"/>
      <c r="G728" s="3"/>
      <c r="H728" s="457"/>
      <c r="I728" s="460"/>
      <c r="L728" s="3"/>
    </row>
    <row r="729" spans="6:12" s="2" customFormat="1" ht="12.75">
      <c r="F729" s="3"/>
      <c r="G729" s="3"/>
      <c r="H729" s="457"/>
      <c r="I729" s="460"/>
      <c r="L729" s="3"/>
    </row>
    <row r="730" spans="6:12" s="2" customFormat="1" ht="12.75">
      <c r="F730" s="3"/>
      <c r="G730" s="3"/>
      <c r="H730" s="457"/>
      <c r="I730" s="460"/>
      <c r="L730" s="3"/>
    </row>
    <row r="731" spans="6:12" s="2" customFormat="1" ht="12.75">
      <c r="F731" s="3"/>
      <c r="G731" s="3"/>
      <c r="H731" s="457"/>
      <c r="I731" s="460"/>
      <c r="L731" s="3"/>
    </row>
    <row r="732" spans="6:12" s="2" customFormat="1" ht="12.75">
      <c r="F732" s="3"/>
      <c r="G732" s="3"/>
      <c r="H732" s="457"/>
      <c r="I732" s="460"/>
      <c r="L732" s="3"/>
    </row>
    <row r="733" spans="6:12" s="2" customFormat="1" ht="12.75">
      <c r="F733" s="3"/>
      <c r="G733" s="3"/>
      <c r="H733" s="457"/>
      <c r="I733" s="460"/>
      <c r="L733" s="3"/>
    </row>
    <row r="734" spans="6:12" s="2" customFormat="1" ht="12.75">
      <c r="F734" s="3"/>
      <c r="G734" s="3"/>
      <c r="H734" s="457"/>
      <c r="I734" s="460"/>
      <c r="L734" s="3"/>
    </row>
    <row r="735" spans="6:12" s="2" customFormat="1" ht="12.75">
      <c r="F735" s="3"/>
      <c r="G735" s="3"/>
      <c r="H735" s="457"/>
      <c r="I735" s="460"/>
      <c r="L735" s="3"/>
    </row>
    <row r="736" spans="6:12" s="2" customFormat="1" ht="12.75">
      <c r="F736" s="3"/>
      <c r="G736" s="3"/>
      <c r="H736" s="457"/>
      <c r="I736" s="460"/>
      <c r="L736" s="3"/>
    </row>
    <row r="737" spans="6:12" s="2" customFormat="1" ht="12.75">
      <c r="F737" s="3"/>
      <c r="G737" s="3"/>
      <c r="H737" s="457"/>
      <c r="I737" s="460"/>
      <c r="L737" s="3"/>
    </row>
    <row r="738" spans="6:12" s="2" customFormat="1" ht="12.75">
      <c r="F738" s="3"/>
      <c r="G738" s="3"/>
      <c r="H738" s="457"/>
      <c r="I738" s="460"/>
      <c r="L738" s="3"/>
    </row>
    <row r="739" spans="6:12" s="2" customFormat="1" ht="12.75">
      <c r="F739" s="3"/>
      <c r="G739" s="3"/>
      <c r="H739" s="457"/>
      <c r="I739" s="460"/>
      <c r="L739" s="3"/>
    </row>
    <row r="740" spans="6:12" s="2" customFormat="1" ht="12.75">
      <c r="F740" s="3"/>
      <c r="G740" s="3"/>
      <c r="H740" s="457"/>
      <c r="I740" s="460"/>
      <c r="L740" s="3"/>
    </row>
    <row r="741" spans="6:12" s="2" customFormat="1" ht="12.75">
      <c r="F741" s="3"/>
      <c r="G741" s="3"/>
      <c r="H741" s="457"/>
      <c r="I741" s="460"/>
      <c r="L741" s="3"/>
    </row>
    <row r="742" spans="6:12" s="2" customFormat="1" ht="12.75">
      <c r="F742" s="3"/>
      <c r="G742" s="3"/>
      <c r="H742" s="457"/>
      <c r="I742" s="460"/>
      <c r="L742" s="3"/>
    </row>
    <row r="743" spans="6:12" s="2" customFormat="1" ht="12.75">
      <c r="F743" s="3"/>
      <c r="G743" s="3"/>
      <c r="H743" s="457"/>
      <c r="I743" s="460"/>
      <c r="L743" s="3"/>
    </row>
    <row r="744" spans="6:12" s="2" customFormat="1" ht="12.75">
      <c r="F744" s="3"/>
      <c r="G744" s="3"/>
      <c r="H744" s="457"/>
      <c r="I744" s="460"/>
      <c r="L744" s="3"/>
    </row>
    <row r="745" spans="6:12" s="2" customFormat="1" ht="12.75">
      <c r="F745" s="3"/>
      <c r="G745" s="3"/>
      <c r="H745" s="457"/>
      <c r="I745" s="460"/>
      <c r="L745" s="3"/>
    </row>
    <row r="746" spans="6:12" s="2" customFormat="1" ht="12.75">
      <c r="F746" s="3"/>
      <c r="G746" s="3"/>
      <c r="H746" s="457"/>
      <c r="I746" s="460"/>
      <c r="L746" s="3"/>
    </row>
    <row r="747" spans="6:12" s="2" customFormat="1" ht="12.75">
      <c r="F747" s="3"/>
      <c r="G747" s="3"/>
      <c r="H747" s="457"/>
      <c r="I747" s="460"/>
      <c r="L747" s="3"/>
    </row>
    <row r="748" spans="6:12" s="2" customFormat="1" ht="12.75">
      <c r="F748" s="3"/>
      <c r="G748" s="3"/>
      <c r="H748" s="457"/>
      <c r="I748" s="460"/>
      <c r="L748" s="3"/>
    </row>
    <row r="749" spans="6:12" s="2" customFormat="1" ht="12.75">
      <c r="F749" s="3"/>
      <c r="G749" s="3"/>
      <c r="H749" s="457"/>
      <c r="I749" s="460"/>
      <c r="L749" s="3"/>
    </row>
    <row r="750" spans="6:12" s="2" customFormat="1" ht="12.75">
      <c r="F750" s="3"/>
      <c r="G750" s="3"/>
      <c r="H750" s="457"/>
      <c r="I750" s="460"/>
      <c r="L750" s="3"/>
    </row>
    <row r="751" spans="6:12" s="2" customFormat="1" ht="12.75">
      <c r="F751" s="3"/>
      <c r="G751" s="3"/>
      <c r="H751" s="457"/>
      <c r="I751" s="460"/>
      <c r="L751" s="3"/>
    </row>
    <row r="752" spans="6:12" s="2" customFormat="1" ht="12.75">
      <c r="F752" s="3"/>
      <c r="G752" s="3"/>
      <c r="H752" s="457"/>
      <c r="I752" s="460"/>
      <c r="L752" s="3"/>
    </row>
    <row r="753" spans="6:12" s="2" customFormat="1" ht="12.75">
      <c r="F753" s="3"/>
      <c r="G753" s="3"/>
      <c r="H753" s="457"/>
      <c r="I753" s="460"/>
      <c r="L753" s="3"/>
    </row>
    <row r="754" spans="6:12" s="2" customFormat="1" ht="12.75">
      <c r="F754" s="3"/>
      <c r="G754" s="3"/>
      <c r="H754" s="457"/>
      <c r="I754" s="460"/>
      <c r="L754" s="3"/>
    </row>
    <row r="755" spans="6:12" s="2" customFormat="1" ht="12.75">
      <c r="F755" s="3"/>
      <c r="G755" s="3"/>
      <c r="H755" s="457"/>
      <c r="I755" s="460"/>
      <c r="L755" s="3"/>
    </row>
    <row r="756" spans="6:12" s="2" customFormat="1" ht="12.75">
      <c r="F756" s="3"/>
      <c r="G756" s="3"/>
      <c r="H756" s="457"/>
      <c r="I756" s="460"/>
      <c r="L756" s="3"/>
    </row>
    <row r="757" spans="6:12" s="2" customFormat="1" ht="12.75">
      <c r="F757" s="3"/>
      <c r="G757" s="3"/>
      <c r="H757" s="457"/>
      <c r="I757" s="460"/>
      <c r="L757" s="3"/>
    </row>
    <row r="758" spans="6:12" s="2" customFormat="1" ht="12.75">
      <c r="F758" s="3"/>
      <c r="G758" s="3"/>
      <c r="H758" s="457"/>
      <c r="I758" s="460"/>
      <c r="L758" s="3"/>
    </row>
    <row r="759" spans="6:9" s="2" customFormat="1" ht="12.75">
      <c r="F759" s="3"/>
      <c r="G759" s="3"/>
      <c r="H759" s="457"/>
      <c r="I759" s="460"/>
    </row>
    <row r="760" spans="6:9" s="2" customFormat="1" ht="12.75">
      <c r="F760" s="3"/>
      <c r="G760" s="3"/>
      <c r="H760" s="457"/>
      <c r="I760" s="460"/>
    </row>
    <row r="761" spans="6:9" s="2" customFormat="1" ht="12.75">
      <c r="F761" s="3"/>
      <c r="G761" s="3"/>
      <c r="H761" s="457"/>
      <c r="I761" s="460"/>
    </row>
    <row r="762" spans="6:9" s="2" customFormat="1" ht="12.75">
      <c r="F762" s="3"/>
      <c r="G762" s="3"/>
      <c r="H762" s="457"/>
      <c r="I762" s="460"/>
    </row>
    <row r="763" spans="6:9" s="2" customFormat="1" ht="12.75">
      <c r="F763" s="3"/>
      <c r="G763" s="3"/>
      <c r="H763" s="457"/>
      <c r="I763" s="460"/>
    </row>
    <row r="764" spans="6:9" s="2" customFormat="1" ht="12.75">
      <c r="F764" s="3"/>
      <c r="G764" s="3"/>
      <c r="H764" s="457"/>
      <c r="I764" s="460"/>
    </row>
    <row r="765" spans="6:9" s="2" customFormat="1" ht="12.75">
      <c r="F765" s="3"/>
      <c r="G765" s="3"/>
      <c r="H765" s="457"/>
      <c r="I765" s="460"/>
    </row>
    <row r="766" spans="6:9" s="2" customFormat="1" ht="12.75">
      <c r="F766" s="3"/>
      <c r="G766" s="3"/>
      <c r="H766" s="457"/>
      <c r="I766" s="460"/>
    </row>
    <row r="767" spans="6:9" s="2" customFormat="1" ht="12.75">
      <c r="F767" s="3"/>
      <c r="G767" s="3"/>
      <c r="H767" s="457"/>
      <c r="I767" s="460"/>
    </row>
    <row r="768" spans="6:9" s="2" customFormat="1" ht="12.75">
      <c r="F768" s="3"/>
      <c r="G768" s="3"/>
      <c r="H768" s="457"/>
      <c r="I768" s="460"/>
    </row>
    <row r="769" spans="6:9" s="2" customFormat="1" ht="12.75">
      <c r="F769" s="3"/>
      <c r="G769" s="3"/>
      <c r="H769" s="457"/>
      <c r="I769" s="460"/>
    </row>
    <row r="770" spans="6:9" s="2" customFormat="1" ht="12.75">
      <c r="F770" s="3"/>
      <c r="G770" s="3"/>
      <c r="H770" s="457"/>
      <c r="I770" s="460"/>
    </row>
    <row r="771" spans="6:9" s="2" customFormat="1" ht="12.75">
      <c r="F771" s="3"/>
      <c r="G771" s="3"/>
      <c r="H771" s="457"/>
      <c r="I771" s="460"/>
    </row>
    <row r="772" spans="6:9" s="2" customFormat="1" ht="12.75">
      <c r="F772" s="3"/>
      <c r="G772" s="3"/>
      <c r="H772" s="457"/>
      <c r="I772" s="460"/>
    </row>
    <row r="773" spans="6:9" s="2" customFormat="1" ht="12.75">
      <c r="F773" s="3"/>
      <c r="G773" s="3"/>
      <c r="H773" s="457"/>
      <c r="I773" s="460"/>
    </row>
    <row r="774" spans="6:9" s="2" customFormat="1" ht="12.75">
      <c r="F774" s="3"/>
      <c r="G774" s="3"/>
      <c r="H774" s="457"/>
      <c r="I774" s="460"/>
    </row>
    <row r="775" spans="6:9" s="2" customFormat="1" ht="12.75">
      <c r="F775" s="3"/>
      <c r="G775" s="3"/>
      <c r="H775" s="457"/>
      <c r="I775" s="460"/>
    </row>
    <row r="776" spans="6:9" s="2" customFormat="1" ht="12.75">
      <c r="F776" s="3"/>
      <c r="G776" s="3"/>
      <c r="H776" s="457"/>
      <c r="I776" s="460"/>
    </row>
    <row r="777" spans="6:9" s="2" customFormat="1" ht="12.75">
      <c r="F777" s="3"/>
      <c r="G777" s="3"/>
      <c r="H777" s="457"/>
      <c r="I777" s="460"/>
    </row>
    <row r="778" spans="6:9" s="2" customFormat="1" ht="12.75">
      <c r="F778" s="3"/>
      <c r="G778" s="3"/>
      <c r="H778" s="457"/>
      <c r="I778" s="460"/>
    </row>
    <row r="779" spans="6:9" s="2" customFormat="1" ht="12.75">
      <c r="F779" s="3"/>
      <c r="G779" s="3"/>
      <c r="H779" s="457"/>
      <c r="I779" s="460"/>
    </row>
    <row r="780" spans="6:9" s="2" customFormat="1" ht="12.75">
      <c r="F780" s="3"/>
      <c r="G780" s="3"/>
      <c r="H780" s="457"/>
      <c r="I780" s="460"/>
    </row>
    <row r="781" spans="6:9" s="2" customFormat="1" ht="12.75">
      <c r="F781" s="3"/>
      <c r="G781" s="3"/>
      <c r="H781" s="457"/>
      <c r="I781" s="460"/>
    </row>
    <row r="782" spans="6:9" s="2" customFormat="1" ht="12.75">
      <c r="F782" s="3"/>
      <c r="G782" s="3"/>
      <c r="H782" s="457"/>
      <c r="I782" s="460"/>
    </row>
    <row r="783" spans="6:9" s="2" customFormat="1" ht="12.75">
      <c r="F783" s="3"/>
      <c r="G783" s="3"/>
      <c r="H783" s="457"/>
      <c r="I783" s="460"/>
    </row>
    <row r="784" spans="6:9" s="2" customFormat="1" ht="12.75">
      <c r="F784" s="3"/>
      <c r="G784" s="3"/>
      <c r="H784" s="457"/>
      <c r="I784" s="460"/>
    </row>
    <row r="785" spans="6:9" s="2" customFormat="1" ht="12.75">
      <c r="F785" s="3"/>
      <c r="G785" s="3"/>
      <c r="H785" s="457"/>
      <c r="I785" s="460"/>
    </row>
    <row r="786" spans="6:9" s="2" customFormat="1" ht="12.75">
      <c r="F786" s="3"/>
      <c r="G786" s="3"/>
      <c r="H786" s="457"/>
      <c r="I786" s="460"/>
    </row>
    <row r="787" spans="6:9" s="2" customFormat="1" ht="12.75">
      <c r="F787" s="3"/>
      <c r="G787" s="3"/>
      <c r="H787" s="457"/>
      <c r="I787" s="460"/>
    </row>
    <row r="788" spans="6:9" s="2" customFormat="1" ht="12.75">
      <c r="F788" s="3"/>
      <c r="G788" s="3"/>
      <c r="H788" s="457"/>
      <c r="I788" s="460"/>
    </row>
    <row r="789" spans="6:9" s="2" customFormat="1" ht="12.75">
      <c r="F789" s="3"/>
      <c r="G789" s="3"/>
      <c r="H789" s="457"/>
      <c r="I789" s="460"/>
    </row>
    <row r="790" spans="6:9" s="2" customFormat="1" ht="12.75">
      <c r="F790" s="3"/>
      <c r="G790" s="3"/>
      <c r="H790" s="457"/>
      <c r="I790" s="460"/>
    </row>
    <row r="791" spans="6:9" s="2" customFormat="1" ht="12.75">
      <c r="F791" s="3"/>
      <c r="G791" s="3"/>
      <c r="H791" s="457"/>
      <c r="I791" s="460"/>
    </row>
    <row r="792" spans="6:9" s="2" customFormat="1" ht="12.75">
      <c r="F792" s="3"/>
      <c r="G792" s="3"/>
      <c r="H792" s="457"/>
      <c r="I792" s="460"/>
    </row>
    <row r="793" spans="6:9" s="2" customFormat="1" ht="12.75">
      <c r="F793" s="3"/>
      <c r="G793" s="3"/>
      <c r="H793" s="457"/>
      <c r="I793" s="460"/>
    </row>
    <row r="794" spans="6:9" s="2" customFormat="1" ht="12.75">
      <c r="F794" s="3"/>
      <c r="G794" s="3"/>
      <c r="H794" s="457"/>
      <c r="I794" s="460"/>
    </row>
    <row r="795" spans="6:9" s="2" customFormat="1" ht="12.75">
      <c r="F795" s="3"/>
      <c r="G795" s="3"/>
      <c r="H795" s="457"/>
      <c r="I795" s="460"/>
    </row>
    <row r="796" spans="6:9" s="2" customFormat="1" ht="12.75">
      <c r="F796" s="3"/>
      <c r="G796" s="3"/>
      <c r="H796" s="457"/>
      <c r="I796" s="460"/>
    </row>
    <row r="797" spans="6:9" s="2" customFormat="1" ht="12.75">
      <c r="F797" s="3"/>
      <c r="G797" s="3"/>
      <c r="H797" s="457"/>
      <c r="I797" s="460"/>
    </row>
    <row r="798" spans="6:9" s="2" customFormat="1" ht="12.75">
      <c r="F798" s="3"/>
      <c r="G798" s="3"/>
      <c r="H798" s="457"/>
      <c r="I798" s="460"/>
    </row>
    <row r="799" spans="6:9" s="2" customFormat="1" ht="12.75">
      <c r="F799" s="3"/>
      <c r="G799" s="3"/>
      <c r="H799" s="457"/>
      <c r="I799" s="460"/>
    </row>
    <row r="800" spans="6:9" s="2" customFormat="1" ht="12.75">
      <c r="F800" s="3"/>
      <c r="G800" s="3"/>
      <c r="H800" s="457"/>
      <c r="I800" s="460"/>
    </row>
    <row r="801" spans="6:9" s="2" customFormat="1" ht="12.75">
      <c r="F801" s="3"/>
      <c r="G801" s="3"/>
      <c r="H801" s="457"/>
      <c r="I801" s="460"/>
    </row>
    <row r="802" spans="6:9" s="2" customFormat="1" ht="12.75">
      <c r="F802" s="3"/>
      <c r="G802" s="3"/>
      <c r="H802" s="457"/>
      <c r="I802" s="460"/>
    </row>
    <row r="803" spans="6:9" s="2" customFormat="1" ht="12.75">
      <c r="F803" s="3"/>
      <c r="G803" s="3"/>
      <c r="H803" s="457"/>
      <c r="I803" s="460"/>
    </row>
    <row r="804" spans="6:9" s="2" customFormat="1" ht="12.75">
      <c r="F804" s="3"/>
      <c r="G804" s="3"/>
      <c r="H804" s="457"/>
      <c r="I804" s="460"/>
    </row>
    <row r="805" spans="6:9" s="2" customFormat="1" ht="12.75">
      <c r="F805" s="3"/>
      <c r="G805" s="3"/>
      <c r="H805" s="457"/>
      <c r="I805" s="460"/>
    </row>
    <row r="806" spans="6:9" s="2" customFormat="1" ht="12.75">
      <c r="F806" s="3"/>
      <c r="G806" s="3"/>
      <c r="H806" s="457"/>
      <c r="I806" s="460"/>
    </row>
    <row r="807" spans="6:9" s="2" customFormat="1" ht="12.75">
      <c r="F807" s="3"/>
      <c r="G807" s="3"/>
      <c r="H807" s="457"/>
      <c r="I807" s="460"/>
    </row>
    <row r="808" spans="6:9" s="2" customFormat="1" ht="12.75">
      <c r="F808" s="3"/>
      <c r="G808" s="3"/>
      <c r="H808" s="457"/>
      <c r="I808" s="460"/>
    </row>
    <row r="809" spans="6:9" s="2" customFormat="1" ht="12.75">
      <c r="F809" s="3"/>
      <c r="G809" s="3"/>
      <c r="H809" s="457"/>
      <c r="I809" s="460"/>
    </row>
    <row r="810" spans="6:9" s="2" customFormat="1" ht="12.75">
      <c r="F810" s="3"/>
      <c r="G810" s="3"/>
      <c r="H810" s="457"/>
      <c r="I810" s="460"/>
    </row>
    <row r="811" spans="6:9" s="2" customFormat="1" ht="12.75">
      <c r="F811" s="3"/>
      <c r="G811" s="3"/>
      <c r="H811" s="457"/>
      <c r="I811" s="460"/>
    </row>
    <row r="812" spans="6:9" s="2" customFormat="1" ht="12.75">
      <c r="F812" s="3"/>
      <c r="G812" s="3"/>
      <c r="H812" s="457"/>
      <c r="I812" s="460"/>
    </row>
    <row r="813" spans="6:9" s="2" customFormat="1" ht="12.75">
      <c r="F813" s="3"/>
      <c r="G813" s="3"/>
      <c r="H813" s="457"/>
      <c r="I813" s="460"/>
    </row>
    <row r="814" spans="6:9" s="2" customFormat="1" ht="12.75">
      <c r="F814" s="3"/>
      <c r="G814" s="3"/>
      <c r="H814" s="457"/>
      <c r="I814" s="460"/>
    </row>
    <row r="815" spans="6:9" s="2" customFormat="1" ht="12.75">
      <c r="F815" s="3"/>
      <c r="G815" s="3"/>
      <c r="H815" s="457"/>
      <c r="I815" s="460"/>
    </row>
    <row r="816" spans="6:9" s="2" customFormat="1" ht="12.75">
      <c r="F816" s="3"/>
      <c r="G816" s="3"/>
      <c r="H816" s="457"/>
      <c r="I816" s="460"/>
    </row>
    <row r="817" spans="6:9" s="2" customFormat="1" ht="12.75">
      <c r="F817" s="3"/>
      <c r="G817" s="3"/>
      <c r="H817" s="457"/>
      <c r="I817" s="460"/>
    </row>
    <row r="818" spans="6:9" s="2" customFormat="1" ht="12.75">
      <c r="F818" s="3"/>
      <c r="G818" s="3"/>
      <c r="H818" s="457"/>
      <c r="I818" s="460"/>
    </row>
    <row r="819" spans="6:9" s="2" customFormat="1" ht="12.75">
      <c r="F819" s="3"/>
      <c r="G819" s="3"/>
      <c r="H819" s="457"/>
      <c r="I819" s="460"/>
    </row>
    <row r="820" spans="6:9" s="2" customFormat="1" ht="12.75">
      <c r="F820" s="3"/>
      <c r="G820" s="3"/>
      <c r="H820" s="457"/>
      <c r="I820" s="460"/>
    </row>
    <row r="821" spans="6:9" s="2" customFormat="1" ht="12.75">
      <c r="F821" s="3"/>
      <c r="G821" s="3"/>
      <c r="H821" s="457"/>
      <c r="I821" s="460"/>
    </row>
    <row r="822" spans="6:9" s="2" customFormat="1" ht="12.75">
      <c r="F822" s="3"/>
      <c r="G822" s="3"/>
      <c r="H822" s="457"/>
      <c r="I822" s="460"/>
    </row>
    <row r="823" spans="6:9" s="2" customFormat="1" ht="12.75">
      <c r="F823" s="3"/>
      <c r="G823" s="3"/>
      <c r="H823" s="457"/>
      <c r="I823" s="460"/>
    </row>
    <row r="824" spans="6:9" s="2" customFormat="1" ht="12.75">
      <c r="F824" s="3"/>
      <c r="G824" s="3"/>
      <c r="H824" s="457"/>
      <c r="I824" s="460"/>
    </row>
    <row r="825" spans="6:9" s="2" customFormat="1" ht="12.75">
      <c r="F825" s="3"/>
      <c r="G825" s="3"/>
      <c r="H825" s="457"/>
      <c r="I825" s="460"/>
    </row>
    <row r="826" spans="6:9" s="2" customFormat="1" ht="12.75">
      <c r="F826" s="3"/>
      <c r="G826" s="3"/>
      <c r="H826" s="457"/>
      <c r="I826" s="460"/>
    </row>
    <row r="827" spans="6:9" s="2" customFormat="1" ht="12.75">
      <c r="F827" s="3"/>
      <c r="G827" s="3"/>
      <c r="H827" s="457"/>
      <c r="I827" s="460"/>
    </row>
    <row r="828" spans="6:9" s="2" customFormat="1" ht="12.75">
      <c r="F828" s="3"/>
      <c r="G828" s="3"/>
      <c r="H828" s="457"/>
      <c r="I828" s="460"/>
    </row>
    <row r="829" spans="6:9" s="2" customFormat="1" ht="12.75">
      <c r="F829" s="3"/>
      <c r="G829" s="3"/>
      <c r="H829" s="457"/>
      <c r="I829" s="460"/>
    </row>
    <row r="830" spans="6:9" s="2" customFormat="1" ht="12.75">
      <c r="F830" s="3"/>
      <c r="G830" s="3"/>
      <c r="H830" s="457"/>
      <c r="I830" s="460"/>
    </row>
    <row r="831" spans="6:9" s="2" customFormat="1" ht="12.75">
      <c r="F831" s="3"/>
      <c r="G831" s="3"/>
      <c r="H831" s="457"/>
      <c r="I831" s="460"/>
    </row>
    <row r="832" spans="6:9" s="2" customFormat="1" ht="12.75">
      <c r="F832" s="3"/>
      <c r="G832" s="3"/>
      <c r="H832" s="457"/>
      <c r="I832" s="460"/>
    </row>
    <row r="833" spans="6:9" s="2" customFormat="1" ht="12.75">
      <c r="F833" s="3"/>
      <c r="G833" s="3"/>
      <c r="H833" s="457"/>
      <c r="I833" s="460"/>
    </row>
    <row r="834" spans="6:9" s="2" customFormat="1" ht="12.75">
      <c r="F834" s="3"/>
      <c r="G834" s="3"/>
      <c r="H834" s="457"/>
      <c r="I834" s="460"/>
    </row>
    <row r="835" spans="6:9" s="2" customFormat="1" ht="12.75">
      <c r="F835" s="3"/>
      <c r="G835" s="3"/>
      <c r="H835" s="457"/>
      <c r="I835" s="460"/>
    </row>
    <row r="836" spans="6:9" s="2" customFormat="1" ht="12.75">
      <c r="F836" s="3"/>
      <c r="G836" s="3"/>
      <c r="H836" s="457"/>
      <c r="I836" s="460"/>
    </row>
    <row r="837" spans="6:9" s="2" customFormat="1" ht="12.75">
      <c r="F837" s="3"/>
      <c r="G837" s="3"/>
      <c r="H837" s="457"/>
      <c r="I837" s="460"/>
    </row>
    <row r="838" spans="6:9" s="2" customFormat="1" ht="12.75">
      <c r="F838" s="3"/>
      <c r="G838" s="3"/>
      <c r="H838" s="457"/>
      <c r="I838" s="460"/>
    </row>
    <row r="839" spans="6:9" s="2" customFormat="1" ht="12.75">
      <c r="F839" s="3"/>
      <c r="G839" s="3"/>
      <c r="H839" s="457"/>
      <c r="I839" s="460"/>
    </row>
    <row r="840" spans="6:9" s="2" customFormat="1" ht="12.75">
      <c r="F840" s="3"/>
      <c r="G840" s="3"/>
      <c r="H840" s="457"/>
      <c r="I840" s="460"/>
    </row>
    <row r="841" spans="6:9" s="2" customFormat="1" ht="12.75">
      <c r="F841" s="3"/>
      <c r="G841" s="3"/>
      <c r="H841" s="457"/>
      <c r="I841" s="460"/>
    </row>
    <row r="842" spans="6:9" s="2" customFormat="1" ht="12.75">
      <c r="F842" s="3"/>
      <c r="G842" s="3"/>
      <c r="H842" s="457"/>
      <c r="I842" s="460"/>
    </row>
    <row r="843" spans="6:9" s="2" customFormat="1" ht="12.75">
      <c r="F843" s="3"/>
      <c r="G843" s="3"/>
      <c r="H843" s="457"/>
      <c r="I843" s="460"/>
    </row>
    <row r="844" spans="6:9" s="2" customFormat="1" ht="12.75">
      <c r="F844" s="3"/>
      <c r="G844" s="3"/>
      <c r="H844" s="457"/>
      <c r="I844" s="460"/>
    </row>
    <row r="845" spans="6:9" s="2" customFormat="1" ht="12.75">
      <c r="F845" s="3"/>
      <c r="G845" s="3"/>
      <c r="H845" s="457"/>
      <c r="I845" s="460"/>
    </row>
    <row r="846" spans="6:9" s="2" customFormat="1" ht="12.75">
      <c r="F846" s="3"/>
      <c r="G846" s="3"/>
      <c r="H846" s="457"/>
      <c r="I846" s="460"/>
    </row>
    <row r="847" spans="6:9" s="2" customFormat="1" ht="12.75">
      <c r="F847" s="3"/>
      <c r="G847" s="3"/>
      <c r="H847" s="457"/>
      <c r="I847" s="460"/>
    </row>
    <row r="848" spans="6:9" s="2" customFormat="1" ht="12.75">
      <c r="F848" s="3"/>
      <c r="G848" s="3"/>
      <c r="H848" s="457"/>
      <c r="I848" s="460"/>
    </row>
    <row r="849" spans="6:9" s="2" customFormat="1" ht="12.75">
      <c r="F849" s="3"/>
      <c r="G849" s="3"/>
      <c r="H849" s="457"/>
      <c r="I849" s="460"/>
    </row>
    <row r="850" spans="6:9" s="2" customFormat="1" ht="12.75">
      <c r="F850" s="3"/>
      <c r="G850" s="3"/>
      <c r="H850" s="457"/>
      <c r="I850" s="460"/>
    </row>
    <row r="851" spans="6:9" s="2" customFormat="1" ht="12.75">
      <c r="F851" s="3"/>
      <c r="G851" s="3"/>
      <c r="H851" s="457"/>
      <c r="I851" s="460"/>
    </row>
    <row r="852" spans="6:9" s="2" customFormat="1" ht="12.75">
      <c r="F852" s="3"/>
      <c r="G852" s="3"/>
      <c r="H852" s="457"/>
      <c r="I852" s="460"/>
    </row>
    <row r="853" spans="6:9" s="2" customFormat="1" ht="12.75">
      <c r="F853" s="3"/>
      <c r="G853" s="3"/>
      <c r="H853" s="457"/>
      <c r="I853" s="460"/>
    </row>
    <row r="854" spans="6:9" s="2" customFormat="1" ht="12.75">
      <c r="F854" s="3"/>
      <c r="G854" s="3"/>
      <c r="H854" s="457"/>
      <c r="I854" s="460"/>
    </row>
    <row r="855" spans="6:9" s="2" customFormat="1" ht="12.75">
      <c r="F855" s="3"/>
      <c r="G855" s="3"/>
      <c r="H855" s="457"/>
      <c r="I855" s="460"/>
    </row>
    <row r="856" spans="6:9" s="2" customFormat="1" ht="12.75">
      <c r="F856" s="3"/>
      <c r="G856" s="3"/>
      <c r="H856" s="457"/>
      <c r="I856" s="460"/>
    </row>
    <row r="857" spans="6:9" s="2" customFormat="1" ht="12.75">
      <c r="F857" s="3"/>
      <c r="G857" s="3"/>
      <c r="H857" s="457"/>
      <c r="I857" s="460"/>
    </row>
    <row r="858" spans="6:9" s="2" customFormat="1" ht="12.75">
      <c r="F858" s="3"/>
      <c r="G858" s="3"/>
      <c r="H858" s="457"/>
      <c r="I858" s="460"/>
    </row>
    <row r="859" spans="6:9" s="2" customFormat="1" ht="12.75">
      <c r="F859" s="3"/>
      <c r="G859" s="3"/>
      <c r="H859" s="457"/>
      <c r="I859" s="460"/>
    </row>
    <row r="860" spans="6:9" s="2" customFormat="1" ht="12.75">
      <c r="F860" s="3"/>
      <c r="G860" s="3"/>
      <c r="H860" s="457"/>
      <c r="I860" s="460"/>
    </row>
    <row r="861" spans="6:9" s="2" customFormat="1" ht="12.75">
      <c r="F861" s="3"/>
      <c r="G861" s="3"/>
      <c r="H861" s="457"/>
      <c r="I861" s="460"/>
    </row>
    <row r="862" spans="6:9" s="2" customFormat="1" ht="12.75">
      <c r="F862" s="3"/>
      <c r="G862" s="3"/>
      <c r="H862" s="457"/>
      <c r="I862" s="460"/>
    </row>
    <row r="863" spans="6:9" s="2" customFormat="1" ht="12.75">
      <c r="F863" s="3"/>
      <c r="G863" s="3"/>
      <c r="H863" s="457"/>
      <c r="I863" s="460"/>
    </row>
    <row r="864" spans="6:9" s="2" customFormat="1" ht="12.75">
      <c r="F864" s="3"/>
      <c r="G864" s="3"/>
      <c r="H864" s="457"/>
      <c r="I864" s="460"/>
    </row>
    <row r="865" spans="6:9" s="2" customFormat="1" ht="12.75">
      <c r="F865" s="3"/>
      <c r="G865" s="3"/>
      <c r="H865" s="457"/>
      <c r="I865" s="460"/>
    </row>
    <row r="866" spans="6:9" s="2" customFormat="1" ht="12.75">
      <c r="F866" s="3"/>
      <c r="G866" s="3"/>
      <c r="H866" s="457"/>
      <c r="I866" s="460"/>
    </row>
    <row r="867" spans="6:9" s="2" customFormat="1" ht="12.75">
      <c r="F867" s="3"/>
      <c r="G867" s="3"/>
      <c r="H867" s="457"/>
      <c r="I867" s="460"/>
    </row>
    <row r="868" spans="6:9" s="2" customFormat="1" ht="12.75">
      <c r="F868" s="3"/>
      <c r="G868" s="3"/>
      <c r="H868" s="457"/>
      <c r="I868" s="460"/>
    </row>
    <row r="869" spans="6:9" s="2" customFormat="1" ht="12.75">
      <c r="F869" s="3"/>
      <c r="G869" s="3"/>
      <c r="H869" s="457"/>
      <c r="I869" s="460"/>
    </row>
    <row r="870" spans="6:9" s="2" customFormat="1" ht="12.75">
      <c r="F870" s="3"/>
      <c r="G870" s="3"/>
      <c r="H870" s="457"/>
      <c r="I870" s="460"/>
    </row>
    <row r="871" spans="6:9" s="2" customFormat="1" ht="12.75">
      <c r="F871" s="3"/>
      <c r="G871" s="3"/>
      <c r="H871" s="457"/>
      <c r="I871" s="460"/>
    </row>
    <row r="872" spans="6:9" s="2" customFormat="1" ht="12.75">
      <c r="F872" s="3"/>
      <c r="G872" s="3"/>
      <c r="H872" s="457"/>
      <c r="I872" s="460"/>
    </row>
    <row r="873" spans="6:9" s="2" customFormat="1" ht="12.75">
      <c r="F873" s="3"/>
      <c r="G873" s="3"/>
      <c r="H873" s="457"/>
      <c r="I873" s="460"/>
    </row>
    <row r="874" spans="6:9" s="2" customFormat="1" ht="12.75">
      <c r="F874" s="3"/>
      <c r="G874" s="3"/>
      <c r="H874" s="457"/>
      <c r="I874" s="460"/>
    </row>
    <row r="875" spans="6:9" s="2" customFormat="1" ht="12.75">
      <c r="F875" s="3"/>
      <c r="G875" s="3"/>
      <c r="H875" s="457"/>
      <c r="I875" s="460"/>
    </row>
    <row r="876" spans="6:9" s="2" customFormat="1" ht="12.75">
      <c r="F876" s="3"/>
      <c r="G876" s="3"/>
      <c r="H876" s="457"/>
      <c r="I876" s="460"/>
    </row>
    <row r="877" spans="6:9" s="2" customFormat="1" ht="12.75">
      <c r="F877" s="3"/>
      <c r="G877" s="3"/>
      <c r="H877" s="457"/>
      <c r="I877" s="460"/>
    </row>
    <row r="878" spans="6:9" s="2" customFormat="1" ht="12.75">
      <c r="F878" s="3"/>
      <c r="G878" s="3"/>
      <c r="H878" s="457"/>
      <c r="I878" s="460"/>
    </row>
    <row r="879" spans="6:9" s="2" customFormat="1" ht="12.75">
      <c r="F879" s="3"/>
      <c r="G879" s="3"/>
      <c r="H879" s="457"/>
      <c r="I879" s="460"/>
    </row>
    <row r="880" spans="6:9" s="2" customFormat="1" ht="12.75">
      <c r="F880" s="3"/>
      <c r="G880" s="3"/>
      <c r="H880" s="457"/>
      <c r="I880" s="460"/>
    </row>
    <row r="881" spans="6:9" s="2" customFormat="1" ht="12.75">
      <c r="F881" s="3"/>
      <c r="G881" s="3"/>
      <c r="H881" s="457"/>
      <c r="I881" s="460"/>
    </row>
    <row r="882" spans="6:9" s="2" customFormat="1" ht="12.75">
      <c r="F882" s="3"/>
      <c r="G882" s="3"/>
      <c r="H882" s="457"/>
      <c r="I882" s="460"/>
    </row>
    <row r="883" spans="6:9" s="2" customFormat="1" ht="12.75">
      <c r="F883" s="3"/>
      <c r="G883" s="3"/>
      <c r="H883" s="457"/>
      <c r="I883" s="460"/>
    </row>
    <row r="884" spans="6:9" s="2" customFormat="1" ht="12.75">
      <c r="F884" s="3"/>
      <c r="G884" s="3"/>
      <c r="H884" s="457"/>
      <c r="I884" s="460"/>
    </row>
    <row r="885" spans="6:9" s="2" customFormat="1" ht="12.75">
      <c r="F885" s="3"/>
      <c r="G885" s="3"/>
      <c r="H885" s="457"/>
      <c r="I885" s="460"/>
    </row>
    <row r="886" spans="6:9" s="2" customFormat="1" ht="12.75">
      <c r="F886" s="3"/>
      <c r="G886" s="3"/>
      <c r="H886" s="457"/>
      <c r="I886" s="460"/>
    </row>
    <row r="887" spans="6:9" s="2" customFormat="1" ht="12.75">
      <c r="F887" s="3"/>
      <c r="G887" s="3"/>
      <c r="H887" s="457"/>
      <c r="I887" s="460"/>
    </row>
    <row r="888" spans="6:9" s="2" customFormat="1" ht="12.75">
      <c r="F888" s="3"/>
      <c r="G888" s="3"/>
      <c r="H888" s="457"/>
      <c r="I888" s="460"/>
    </row>
    <row r="889" spans="6:9" s="2" customFormat="1" ht="12.75">
      <c r="F889" s="3"/>
      <c r="G889" s="3"/>
      <c r="H889" s="457"/>
      <c r="I889" s="460"/>
    </row>
    <row r="890" spans="6:9" s="2" customFormat="1" ht="12.75">
      <c r="F890" s="3"/>
      <c r="G890" s="3"/>
      <c r="H890" s="457"/>
      <c r="I890" s="460"/>
    </row>
    <row r="891" spans="6:9" s="2" customFormat="1" ht="12.75">
      <c r="F891" s="3"/>
      <c r="G891" s="3"/>
      <c r="H891" s="457"/>
      <c r="I891" s="460"/>
    </row>
    <row r="892" spans="6:9" s="2" customFormat="1" ht="12.75">
      <c r="F892" s="3"/>
      <c r="G892" s="3"/>
      <c r="H892" s="457"/>
      <c r="I892" s="460"/>
    </row>
    <row r="893" spans="6:9" s="2" customFormat="1" ht="12.75">
      <c r="F893" s="3"/>
      <c r="G893" s="3"/>
      <c r="H893" s="457"/>
      <c r="I893" s="460"/>
    </row>
    <row r="894" spans="6:9" s="2" customFormat="1" ht="12.75">
      <c r="F894" s="3"/>
      <c r="G894" s="3"/>
      <c r="H894" s="457"/>
      <c r="I894" s="460"/>
    </row>
    <row r="895" spans="6:9" s="2" customFormat="1" ht="12.75">
      <c r="F895" s="3"/>
      <c r="G895" s="3"/>
      <c r="H895" s="457"/>
      <c r="I895" s="460"/>
    </row>
    <row r="896" spans="6:9" s="2" customFormat="1" ht="12.75">
      <c r="F896" s="3"/>
      <c r="G896" s="3"/>
      <c r="H896" s="457"/>
      <c r="I896" s="460"/>
    </row>
    <row r="897" spans="6:9" s="2" customFormat="1" ht="12.75">
      <c r="F897" s="3"/>
      <c r="G897" s="3"/>
      <c r="H897" s="457"/>
      <c r="I897" s="460"/>
    </row>
    <row r="898" spans="6:9" s="2" customFormat="1" ht="12.75">
      <c r="F898" s="3"/>
      <c r="G898" s="3"/>
      <c r="H898" s="457"/>
      <c r="I898" s="460"/>
    </row>
    <row r="899" spans="6:9" s="2" customFormat="1" ht="12.75">
      <c r="F899" s="3"/>
      <c r="G899" s="3"/>
      <c r="H899" s="457"/>
      <c r="I899" s="460"/>
    </row>
    <row r="900" spans="6:9" s="2" customFormat="1" ht="12.75">
      <c r="F900" s="3"/>
      <c r="G900" s="3"/>
      <c r="H900" s="457"/>
      <c r="I900" s="460"/>
    </row>
    <row r="901" spans="6:9" s="2" customFormat="1" ht="12.75">
      <c r="F901" s="3"/>
      <c r="G901" s="3"/>
      <c r="H901" s="457"/>
      <c r="I901" s="460"/>
    </row>
    <row r="902" spans="6:9" s="2" customFormat="1" ht="12.75">
      <c r="F902" s="3"/>
      <c r="G902" s="3"/>
      <c r="H902" s="457"/>
      <c r="I902" s="460"/>
    </row>
    <row r="903" spans="6:9" s="2" customFormat="1" ht="12.75">
      <c r="F903" s="3"/>
      <c r="G903" s="3"/>
      <c r="H903" s="457"/>
      <c r="I903" s="460"/>
    </row>
    <row r="904" spans="6:9" s="2" customFormat="1" ht="12.75">
      <c r="F904" s="3"/>
      <c r="G904" s="3"/>
      <c r="H904" s="457"/>
      <c r="I904" s="460"/>
    </row>
    <row r="905" spans="6:9" s="2" customFormat="1" ht="12.75">
      <c r="F905" s="3"/>
      <c r="G905" s="3"/>
      <c r="H905" s="457"/>
      <c r="I905" s="460"/>
    </row>
    <row r="906" spans="6:9" s="2" customFormat="1" ht="12.75">
      <c r="F906" s="3"/>
      <c r="G906" s="3"/>
      <c r="H906" s="457"/>
      <c r="I906" s="460"/>
    </row>
    <row r="907" spans="6:9" s="2" customFormat="1" ht="12.75">
      <c r="F907" s="3"/>
      <c r="G907" s="3"/>
      <c r="H907" s="457"/>
      <c r="I907" s="460"/>
    </row>
    <row r="908" spans="6:9" s="2" customFormat="1" ht="12.75">
      <c r="F908" s="3"/>
      <c r="G908" s="3"/>
      <c r="H908" s="457"/>
      <c r="I908" s="460"/>
    </row>
    <row r="909" spans="6:9" s="2" customFormat="1" ht="12.75">
      <c r="F909" s="3"/>
      <c r="G909" s="3"/>
      <c r="H909" s="457"/>
      <c r="I909" s="460"/>
    </row>
    <row r="910" spans="6:9" s="2" customFormat="1" ht="12.75">
      <c r="F910" s="3"/>
      <c r="G910" s="3"/>
      <c r="H910" s="457"/>
      <c r="I910" s="460"/>
    </row>
    <row r="911" spans="6:9" s="2" customFormat="1" ht="12.75">
      <c r="F911" s="3"/>
      <c r="G911" s="3"/>
      <c r="H911" s="457"/>
      <c r="I911" s="460"/>
    </row>
    <row r="912" spans="6:9" s="2" customFormat="1" ht="12.75">
      <c r="F912" s="3"/>
      <c r="G912" s="3"/>
      <c r="H912" s="457"/>
      <c r="I912" s="460"/>
    </row>
    <row r="913" spans="6:9" s="2" customFormat="1" ht="12.75">
      <c r="F913" s="3"/>
      <c r="G913" s="3"/>
      <c r="H913" s="457"/>
      <c r="I913" s="460"/>
    </row>
    <row r="914" spans="6:9" s="2" customFormat="1" ht="12.75">
      <c r="F914" s="3"/>
      <c r="G914" s="3"/>
      <c r="H914" s="457"/>
      <c r="I914" s="460"/>
    </row>
    <row r="915" spans="6:9" s="2" customFormat="1" ht="12.75">
      <c r="F915" s="3"/>
      <c r="G915" s="3"/>
      <c r="H915" s="457"/>
      <c r="I915" s="460"/>
    </row>
    <row r="916" spans="6:9" s="2" customFormat="1" ht="12.75">
      <c r="F916" s="3"/>
      <c r="G916" s="3"/>
      <c r="H916" s="457"/>
      <c r="I916" s="460"/>
    </row>
    <row r="917" spans="6:9" s="2" customFormat="1" ht="12.75">
      <c r="F917" s="3"/>
      <c r="G917" s="3"/>
      <c r="H917" s="457"/>
      <c r="I917" s="460"/>
    </row>
    <row r="918" spans="6:9" s="2" customFormat="1" ht="12.75">
      <c r="F918" s="3"/>
      <c r="G918" s="3"/>
      <c r="H918" s="457"/>
      <c r="I918" s="460"/>
    </row>
    <row r="919" spans="6:9" s="2" customFormat="1" ht="12.75">
      <c r="F919" s="3"/>
      <c r="G919" s="3"/>
      <c r="H919" s="457"/>
      <c r="I919" s="460"/>
    </row>
    <row r="920" spans="6:9" s="2" customFormat="1" ht="12.75">
      <c r="F920" s="3"/>
      <c r="G920" s="3"/>
      <c r="H920" s="457"/>
      <c r="I920" s="460"/>
    </row>
    <row r="921" spans="6:9" s="2" customFormat="1" ht="12.75">
      <c r="F921" s="3"/>
      <c r="G921" s="3"/>
      <c r="H921" s="457"/>
      <c r="I921" s="460"/>
    </row>
    <row r="922" spans="6:9" s="2" customFormat="1" ht="12.75">
      <c r="F922" s="3"/>
      <c r="G922" s="3"/>
      <c r="H922" s="457"/>
      <c r="I922" s="460"/>
    </row>
    <row r="923" spans="6:9" s="2" customFormat="1" ht="12.75">
      <c r="F923" s="3"/>
      <c r="G923" s="3"/>
      <c r="H923" s="457"/>
      <c r="I923" s="460"/>
    </row>
    <row r="924" spans="6:9" s="2" customFormat="1" ht="12.75">
      <c r="F924" s="3"/>
      <c r="G924" s="3"/>
      <c r="H924" s="457"/>
      <c r="I924" s="460"/>
    </row>
    <row r="925" spans="6:9" s="2" customFormat="1" ht="12.75">
      <c r="F925" s="3"/>
      <c r="G925" s="3"/>
      <c r="H925" s="457"/>
      <c r="I925" s="460"/>
    </row>
    <row r="926" spans="6:9" s="2" customFormat="1" ht="12.75">
      <c r="F926" s="3"/>
      <c r="G926" s="3"/>
      <c r="H926" s="457"/>
      <c r="I926" s="460"/>
    </row>
    <row r="927" spans="6:9" s="2" customFormat="1" ht="12.75">
      <c r="F927" s="3"/>
      <c r="G927" s="3"/>
      <c r="H927" s="457"/>
      <c r="I927" s="460"/>
    </row>
    <row r="928" spans="6:9" s="2" customFormat="1" ht="12.75">
      <c r="F928" s="3"/>
      <c r="G928" s="3"/>
      <c r="H928" s="457"/>
      <c r="I928" s="460"/>
    </row>
    <row r="929" spans="6:9" s="2" customFormat="1" ht="12.75">
      <c r="F929" s="3"/>
      <c r="G929" s="3"/>
      <c r="H929" s="457"/>
      <c r="I929" s="460"/>
    </row>
    <row r="930" spans="6:9" s="2" customFormat="1" ht="12.75">
      <c r="F930" s="3"/>
      <c r="G930" s="3"/>
      <c r="H930" s="457"/>
      <c r="I930" s="460"/>
    </row>
    <row r="931" spans="6:9" s="2" customFormat="1" ht="12.75">
      <c r="F931" s="3"/>
      <c r="G931" s="3"/>
      <c r="H931" s="457"/>
      <c r="I931" s="460"/>
    </row>
    <row r="932" spans="6:9" s="2" customFormat="1" ht="12.75">
      <c r="F932" s="3"/>
      <c r="G932" s="3"/>
      <c r="H932" s="457"/>
      <c r="I932" s="460"/>
    </row>
    <row r="933" spans="6:9" s="2" customFormat="1" ht="12.75">
      <c r="F933" s="3"/>
      <c r="G933" s="3"/>
      <c r="H933" s="457"/>
      <c r="I933" s="460"/>
    </row>
    <row r="934" spans="6:9" s="2" customFormat="1" ht="12.75">
      <c r="F934" s="3"/>
      <c r="G934" s="3"/>
      <c r="H934" s="457"/>
      <c r="I934" s="460"/>
    </row>
    <row r="935" spans="6:9" s="2" customFormat="1" ht="12.75">
      <c r="F935" s="3"/>
      <c r="G935" s="3"/>
      <c r="H935" s="457"/>
      <c r="I935" s="460"/>
    </row>
    <row r="936" spans="6:9" s="2" customFormat="1" ht="12.75">
      <c r="F936" s="3"/>
      <c r="G936" s="3"/>
      <c r="H936" s="457"/>
      <c r="I936" s="460"/>
    </row>
    <row r="937" spans="6:9" s="2" customFormat="1" ht="12.75">
      <c r="F937" s="3"/>
      <c r="G937" s="3"/>
      <c r="H937" s="457"/>
      <c r="I937" s="460"/>
    </row>
    <row r="938" spans="6:9" s="2" customFormat="1" ht="12.75">
      <c r="F938" s="3"/>
      <c r="G938" s="3"/>
      <c r="H938" s="457"/>
      <c r="I938" s="460"/>
    </row>
    <row r="939" spans="6:9" s="2" customFormat="1" ht="12.75">
      <c r="F939" s="3"/>
      <c r="G939" s="3"/>
      <c r="H939" s="457"/>
      <c r="I939" s="460"/>
    </row>
    <row r="940" spans="6:9" s="2" customFormat="1" ht="12.75">
      <c r="F940" s="3"/>
      <c r="G940" s="3"/>
      <c r="H940" s="457"/>
      <c r="I940" s="460"/>
    </row>
    <row r="941" spans="6:9" s="2" customFormat="1" ht="12.75">
      <c r="F941" s="3"/>
      <c r="G941" s="3"/>
      <c r="H941" s="457"/>
      <c r="I941" s="460"/>
    </row>
    <row r="942" spans="6:9" s="2" customFormat="1" ht="12.75">
      <c r="F942" s="3"/>
      <c r="G942" s="3"/>
      <c r="H942" s="457"/>
      <c r="I942" s="460"/>
    </row>
    <row r="943" spans="6:9" s="2" customFormat="1" ht="12.75">
      <c r="F943" s="3"/>
      <c r="G943" s="3"/>
      <c r="H943" s="457"/>
      <c r="I943" s="460"/>
    </row>
    <row r="944" spans="6:9" s="2" customFormat="1" ht="12.75">
      <c r="F944" s="3"/>
      <c r="G944" s="3"/>
      <c r="H944" s="457"/>
      <c r="I944" s="460"/>
    </row>
    <row r="945" spans="6:9" s="2" customFormat="1" ht="12.75">
      <c r="F945" s="3"/>
      <c r="G945" s="3"/>
      <c r="H945" s="457"/>
      <c r="I945" s="460"/>
    </row>
    <row r="946" spans="6:9" s="2" customFormat="1" ht="12.75">
      <c r="F946" s="3"/>
      <c r="G946" s="3"/>
      <c r="H946" s="457"/>
      <c r="I946" s="460"/>
    </row>
    <row r="947" spans="6:9" s="2" customFormat="1" ht="12.75">
      <c r="F947" s="3"/>
      <c r="G947" s="3"/>
      <c r="H947" s="457"/>
      <c r="I947" s="460"/>
    </row>
    <row r="948" spans="6:9" s="2" customFormat="1" ht="12.75">
      <c r="F948" s="3"/>
      <c r="G948" s="3"/>
      <c r="H948" s="457"/>
      <c r="I948" s="460"/>
    </row>
    <row r="949" spans="6:9" s="2" customFormat="1" ht="12.75">
      <c r="F949" s="3"/>
      <c r="G949" s="3"/>
      <c r="H949" s="457"/>
      <c r="I949" s="460"/>
    </row>
    <row r="950" spans="6:9" s="2" customFormat="1" ht="12.75">
      <c r="F950" s="3"/>
      <c r="G950" s="3"/>
      <c r="H950" s="457"/>
      <c r="I950" s="460"/>
    </row>
    <row r="951" spans="6:9" s="2" customFormat="1" ht="12.75">
      <c r="F951" s="3"/>
      <c r="G951" s="3"/>
      <c r="H951" s="457"/>
      <c r="I951" s="460"/>
    </row>
    <row r="952" spans="6:9" s="2" customFormat="1" ht="12.75">
      <c r="F952" s="3"/>
      <c r="G952" s="3"/>
      <c r="H952" s="457"/>
      <c r="I952" s="460"/>
    </row>
    <row r="953" spans="6:9" s="2" customFormat="1" ht="12.75">
      <c r="F953" s="3"/>
      <c r="G953" s="3"/>
      <c r="H953" s="457"/>
      <c r="I953" s="460"/>
    </row>
    <row r="954" spans="6:9" s="2" customFormat="1" ht="12.75">
      <c r="F954" s="3"/>
      <c r="G954" s="3"/>
      <c r="H954" s="457"/>
      <c r="I954" s="460"/>
    </row>
    <row r="955" spans="6:9" s="2" customFormat="1" ht="12.75">
      <c r="F955" s="3"/>
      <c r="G955" s="3"/>
      <c r="H955" s="457"/>
      <c r="I955" s="460"/>
    </row>
    <row r="956" spans="6:9" s="2" customFormat="1" ht="12.75">
      <c r="F956" s="3"/>
      <c r="G956" s="3"/>
      <c r="H956" s="457"/>
      <c r="I956" s="460"/>
    </row>
    <row r="957" spans="6:9" s="2" customFormat="1" ht="12.75">
      <c r="F957" s="3"/>
      <c r="G957" s="3"/>
      <c r="H957" s="457"/>
      <c r="I957" s="460"/>
    </row>
    <row r="958" spans="6:9" s="2" customFormat="1" ht="12.75">
      <c r="F958" s="3"/>
      <c r="G958" s="3"/>
      <c r="H958" s="457"/>
      <c r="I958" s="460"/>
    </row>
    <row r="959" spans="6:9" s="2" customFormat="1" ht="12.75">
      <c r="F959" s="3"/>
      <c r="G959" s="3"/>
      <c r="H959" s="457"/>
      <c r="I959" s="460"/>
    </row>
    <row r="960" spans="6:9" s="2" customFormat="1" ht="12.75">
      <c r="F960" s="3"/>
      <c r="G960" s="3"/>
      <c r="H960" s="457"/>
      <c r="I960" s="460"/>
    </row>
    <row r="961" spans="6:9" s="2" customFormat="1" ht="12.75">
      <c r="F961" s="3"/>
      <c r="G961" s="3"/>
      <c r="H961" s="457"/>
      <c r="I961" s="460"/>
    </row>
    <row r="962" spans="6:9" s="2" customFormat="1" ht="12.75">
      <c r="F962" s="3"/>
      <c r="G962" s="3"/>
      <c r="H962" s="457"/>
      <c r="I962" s="460"/>
    </row>
    <row r="963" spans="6:9" s="2" customFormat="1" ht="12.75">
      <c r="F963" s="3"/>
      <c r="G963" s="3"/>
      <c r="H963" s="457"/>
      <c r="I963" s="460"/>
    </row>
    <row r="964" spans="6:9" s="2" customFormat="1" ht="12.75">
      <c r="F964" s="3"/>
      <c r="G964" s="3"/>
      <c r="H964" s="457"/>
      <c r="I964" s="460"/>
    </row>
    <row r="965" spans="6:9" s="2" customFormat="1" ht="12.75">
      <c r="F965" s="3"/>
      <c r="G965" s="3"/>
      <c r="H965" s="457"/>
      <c r="I965" s="460"/>
    </row>
    <row r="966" spans="6:9" s="2" customFormat="1" ht="12.75">
      <c r="F966" s="3"/>
      <c r="G966" s="3"/>
      <c r="H966" s="457"/>
      <c r="I966" s="460"/>
    </row>
    <row r="967" spans="6:9" s="2" customFormat="1" ht="12.75">
      <c r="F967" s="3"/>
      <c r="G967" s="3"/>
      <c r="H967" s="457"/>
      <c r="I967" s="460"/>
    </row>
    <row r="968" spans="6:9" s="2" customFormat="1" ht="12.75">
      <c r="F968" s="3"/>
      <c r="G968" s="3"/>
      <c r="H968" s="457"/>
      <c r="I968" s="460"/>
    </row>
    <row r="969" spans="6:9" s="2" customFormat="1" ht="12.75">
      <c r="F969" s="3"/>
      <c r="G969" s="3"/>
      <c r="H969" s="457"/>
      <c r="I969" s="460"/>
    </row>
    <row r="970" spans="6:9" s="2" customFormat="1" ht="12.75">
      <c r="F970" s="3"/>
      <c r="G970" s="3"/>
      <c r="H970" s="457"/>
      <c r="I970" s="460"/>
    </row>
    <row r="971" spans="6:9" s="2" customFormat="1" ht="12.75">
      <c r="F971" s="3"/>
      <c r="G971" s="3"/>
      <c r="H971" s="457"/>
      <c r="I971" s="460"/>
    </row>
    <row r="972" spans="6:9" s="2" customFormat="1" ht="12.75">
      <c r="F972" s="3"/>
      <c r="G972" s="3"/>
      <c r="H972" s="457"/>
      <c r="I972" s="460"/>
    </row>
    <row r="973" spans="6:9" s="2" customFormat="1" ht="12.75">
      <c r="F973" s="3"/>
      <c r="G973" s="3"/>
      <c r="H973" s="457"/>
      <c r="I973" s="460"/>
    </row>
    <row r="974" spans="6:9" s="2" customFormat="1" ht="12.75">
      <c r="F974" s="3"/>
      <c r="G974" s="3"/>
      <c r="H974" s="457"/>
      <c r="I974" s="460"/>
    </row>
    <row r="975" spans="6:9" s="2" customFormat="1" ht="12.75">
      <c r="F975" s="3"/>
      <c r="G975" s="3"/>
      <c r="H975" s="457"/>
      <c r="I975" s="460"/>
    </row>
    <row r="976" spans="6:9" s="2" customFormat="1" ht="12.75">
      <c r="F976" s="3"/>
      <c r="G976" s="3"/>
      <c r="H976" s="457"/>
      <c r="I976" s="460"/>
    </row>
    <row r="977" spans="6:9" s="2" customFormat="1" ht="12.75">
      <c r="F977" s="3"/>
      <c r="G977" s="3"/>
      <c r="H977" s="457"/>
      <c r="I977" s="460"/>
    </row>
    <row r="978" spans="6:9" s="2" customFormat="1" ht="12.75">
      <c r="F978" s="3"/>
      <c r="G978" s="3"/>
      <c r="H978" s="457"/>
      <c r="I978" s="460"/>
    </row>
    <row r="979" spans="6:9" s="2" customFormat="1" ht="12.75">
      <c r="F979" s="3"/>
      <c r="G979" s="3"/>
      <c r="H979" s="457"/>
      <c r="I979" s="460"/>
    </row>
    <row r="980" spans="6:9" s="2" customFormat="1" ht="12.75">
      <c r="F980" s="3"/>
      <c r="G980" s="3"/>
      <c r="H980" s="457"/>
      <c r="I980" s="460"/>
    </row>
    <row r="981" spans="6:9" s="2" customFormat="1" ht="12.75">
      <c r="F981" s="3"/>
      <c r="G981" s="3"/>
      <c r="H981" s="457"/>
      <c r="I981" s="460"/>
    </row>
    <row r="982" spans="6:9" s="2" customFormat="1" ht="12.75">
      <c r="F982" s="3"/>
      <c r="G982" s="3"/>
      <c r="H982" s="457"/>
      <c r="I982" s="460"/>
    </row>
    <row r="983" spans="6:9" s="2" customFormat="1" ht="12.75">
      <c r="F983" s="3"/>
      <c r="G983" s="3"/>
      <c r="H983" s="457"/>
      <c r="I983" s="460"/>
    </row>
    <row r="984" spans="6:9" s="2" customFormat="1" ht="12.75">
      <c r="F984" s="3"/>
      <c r="G984" s="3"/>
      <c r="H984" s="457"/>
      <c r="I984" s="460"/>
    </row>
    <row r="985" spans="6:9" s="2" customFormat="1" ht="12.75">
      <c r="F985" s="3"/>
      <c r="G985" s="3"/>
      <c r="H985" s="457"/>
      <c r="I985" s="460"/>
    </row>
    <row r="986" spans="6:9" s="2" customFormat="1" ht="12.75">
      <c r="F986" s="3"/>
      <c r="G986" s="3"/>
      <c r="H986" s="457"/>
      <c r="I986" s="460"/>
    </row>
    <row r="987" spans="6:9" s="2" customFormat="1" ht="12.75">
      <c r="F987" s="3"/>
      <c r="G987" s="3"/>
      <c r="H987" s="457"/>
      <c r="I987" s="460"/>
    </row>
    <row r="988" spans="6:9" s="2" customFormat="1" ht="12.75">
      <c r="F988" s="3"/>
      <c r="G988" s="3"/>
      <c r="H988" s="457"/>
      <c r="I988" s="460"/>
    </row>
    <row r="989" spans="6:9" s="2" customFormat="1" ht="12.75">
      <c r="F989" s="3"/>
      <c r="G989" s="3"/>
      <c r="H989" s="457"/>
      <c r="I989" s="460"/>
    </row>
    <row r="990" spans="6:9" s="2" customFormat="1" ht="12.75">
      <c r="F990" s="3"/>
      <c r="G990" s="3"/>
      <c r="H990" s="457"/>
      <c r="I990" s="460"/>
    </row>
    <row r="991" spans="6:9" s="2" customFormat="1" ht="12.75">
      <c r="F991" s="3"/>
      <c r="G991" s="3"/>
      <c r="H991" s="457"/>
      <c r="I991" s="460"/>
    </row>
    <row r="992" spans="6:9" s="2" customFormat="1" ht="12.75">
      <c r="F992" s="3"/>
      <c r="G992" s="3"/>
      <c r="H992" s="457"/>
      <c r="I992" s="460"/>
    </row>
    <row r="993" spans="6:9" s="2" customFormat="1" ht="12.75">
      <c r="F993" s="3"/>
      <c r="G993" s="3"/>
      <c r="H993" s="457"/>
      <c r="I993" s="460"/>
    </row>
    <row r="994" spans="6:9" s="2" customFormat="1" ht="12.75">
      <c r="F994" s="3"/>
      <c r="G994" s="3"/>
      <c r="H994" s="457"/>
      <c r="I994" s="460"/>
    </row>
    <row r="995" spans="6:9" s="2" customFormat="1" ht="12.75">
      <c r="F995" s="3"/>
      <c r="G995" s="3"/>
      <c r="H995" s="457"/>
      <c r="I995" s="460"/>
    </row>
    <row r="996" spans="6:9" s="2" customFormat="1" ht="12.75">
      <c r="F996" s="3"/>
      <c r="G996" s="3"/>
      <c r="H996" s="457"/>
      <c r="I996" s="460"/>
    </row>
    <row r="997" spans="6:9" s="2" customFormat="1" ht="12.75">
      <c r="F997" s="3"/>
      <c r="G997" s="3"/>
      <c r="H997" s="457"/>
      <c r="I997" s="460"/>
    </row>
    <row r="998" spans="6:9" s="2" customFormat="1" ht="12.75">
      <c r="F998" s="3"/>
      <c r="G998" s="3"/>
      <c r="H998" s="457"/>
      <c r="I998" s="460"/>
    </row>
    <row r="999" spans="6:9" s="2" customFormat="1" ht="12.75">
      <c r="F999" s="3"/>
      <c r="G999" s="3"/>
      <c r="H999" s="457"/>
      <c r="I999" s="460"/>
    </row>
    <row r="1000" spans="6:9" s="2" customFormat="1" ht="12.75">
      <c r="F1000" s="3"/>
      <c r="G1000" s="3"/>
      <c r="H1000" s="457"/>
      <c r="I1000" s="460"/>
    </row>
    <row r="1001" spans="6:9" s="2" customFormat="1" ht="12.75">
      <c r="F1001" s="3"/>
      <c r="G1001" s="3"/>
      <c r="H1001" s="457"/>
      <c r="I1001" s="460"/>
    </row>
    <row r="1002" spans="6:9" s="2" customFormat="1" ht="12.75">
      <c r="F1002" s="3"/>
      <c r="G1002" s="3"/>
      <c r="H1002" s="457"/>
      <c r="I1002" s="460"/>
    </row>
    <row r="1003" spans="6:9" s="2" customFormat="1" ht="12.75">
      <c r="F1003" s="3"/>
      <c r="G1003" s="3"/>
      <c r="H1003" s="457"/>
      <c r="I1003" s="460"/>
    </row>
    <row r="1004" spans="6:9" s="2" customFormat="1" ht="12.75">
      <c r="F1004" s="3"/>
      <c r="G1004" s="3"/>
      <c r="H1004" s="457"/>
      <c r="I1004" s="460"/>
    </row>
    <row r="1005" spans="6:9" s="2" customFormat="1" ht="12.75">
      <c r="F1005" s="3"/>
      <c r="G1005" s="3"/>
      <c r="H1005" s="457"/>
      <c r="I1005" s="460"/>
    </row>
    <row r="1006" spans="6:9" s="2" customFormat="1" ht="12.75">
      <c r="F1006" s="3"/>
      <c r="G1006" s="3"/>
      <c r="H1006" s="457"/>
      <c r="I1006" s="460"/>
    </row>
    <row r="1007" spans="6:9" s="2" customFormat="1" ht="12.75">
      <c r="F1007" s="3"/>
      <c r="G1007" s="3"/>
      <c r="H1007" s="457"/>
      <c r="I1007" s="460"/>
    </row>
    <row r="1008" spans="6:9" s="2" customFormat="1" ht="12.75">
      <c r="F1008" s="3"/>
      <c r="G1008" s="3"/>
      <c r="H1008" s="457"/>
      <c r="I1008" s="460"/>
    </row>
    <row r="1009" spans="6:9" s="2" customFormat="1" ht="12.75">
      <c r="F1009" s="3"/>
      <c r="G1009" s="3"/>
      <c r="H1009" s="457"/>
      <c r="I1009" s="460"/>
    </row>
    <row r="1010" spans="6:9" s="2" customFormat="1" ht="12.75">
      <c r="F1010" s="3"/>
      <c r="G1010" s="3"/>
      <c r="H1010" s="457"/>
      <c r="I1010" s="460"/>
    </row>
    <row r="1011" spans="6:9" s="2" customFormat="1" ht="12.75">
      <c r="F1011" s="3"/>
      <c r="G1011" s="3"/>
      <c r="H1011" s="457"/>
      <c r="I1011" s="460"/>
    </row>
    <row r="1012" spans="6:9" s="2" customFormat="1" ht="12.75">
      <c r="F1012" s="3"/>
      <c r="G1012" s="3"/>
      <c r="H1012" s="457"/>
      <c r="I1012" s="460"/>
    </row>
    <row r="1013" spans="6:9" s="2" customFormat="1" ht="12.75">
      <c r="F1013" s="3"/>
      <c r="G1013" s="3"/>
      <c r="H1013" s="457"/>
      <c r="I1013" s="460"/>
    </row>
    <row r="1014" spans="6:9" s="2" customFormat="1" ht="12.75">
      <c r="F1014" s="3"/>
      <c r="G1014" s="3"/>
      <c r="H1014" s="457"/>
      <c r="I1014" s="460"/>
    </row>
    <row r="1015" spans="6:9" s="2" customFormat="1" ht="12.75">
      <c r="F1015" s="3"/>
      <c r="G1015" s="3"/>
      <c r="H1015" s="457"/>
      <c r="I1015" s="460"/>
    </row>
    <row r="1016" spans="6:9" s="2" customFormat="1" ht="12.75">
      <c r="F1016" s="3"/>
      <c r="G1016" s="3"/>
      <c r="H1016" s="457"/>
      <c r="I1016" s="460"/>
    </row>
    <row r="1017" spans="6:9" s="2" customFormat="1" ht="12.75">
      <c r="F1017" s="3"/>
      <c r="G1017" s="3"/>
      <c r="H1017" s="457"/>
      <c r="I1017" s="460"/>
    </row>
    <row r="1018" spans="6:9" s="2" customFormat="1" ht="12.75">
      <c r="F1018" s="3"/>
      <c r="G1018" s="3"/>
      <c r="H1018" s="457"/>
      <c r="I1018" s="460"/>
    </row>
    <row r="1019" spans="6:9" s="2" customFormat="1" ht="12.75">
      <c r="F1019" s="3"/>
      <c r="G1019" s="3"/>
      <c r="H1019" s="457"/>
      <c r="I1019" s="460"/>
    </row>
    <row r="1020" spans="6:9" s="2" customFormat="1" ht="12.75">
      <c r="F1020" s="3"/>
      <c r="G1020" s="3"/>
      <c r="H1020" s="457"/>
      <c r="I1020" s="460"/>
    </row>
    <row r="1021" spans="6:9" s="2" customFormat="1" ht="12.75">
      <c r="F1021" s="3"/>
      <c r="G1021" s="3"/>
      <c r="H1021" s="457"/>
      <c r="I1021" s="460"/>
    </row>
    <row r="1022" spans="6:9" s="2" customFormat="1" ht="12.75">
      <c r="F1022" s="3"/>
      <c r="G1022" s="3"/>
      <c r="H1022" s="457"/>
      <c r="I1022" s="460"/>
    </row>
    <row r="1023" spans="6:9" s="2" customFormat="1" ht="12.75">
      <c r="F1023" s="3"/>
      <c r="G1023" s="3"/>
      <c r="H1023" s="457"/>
      <c r="I1023" s="460"/>
    </row>
    <row r="1024" spans="6:9" s="2" customFormat="1" ht="12.75">
      <c r="F1024" s="3"/>
      <c r="G1024" s="3"/>
      <c r="H1024" s="457"/>
      <c r="I1024" s="460"/>
    </row>
    <row r="1025" spans="6:9" s="2" customFormat="1" ht="12.75">
      <c r="F1025" s="3"/>
      <c r="G1025" s="3"/>
      <c r="H1025" s="457"/>
      <c r="I1025" s="460"/>
    </row>
    <row r="1026" spans="6:9" s="2" customFormat="1" ht="12.75">
      <c r="F1026" s="3"/>
      <c r="G1026" s="3"/>
      <c r="H1026" s="457"/>
      <c r="I1026" s="460"/>
    </row>
    <row r="1027" spans="6:9" s="2" customFormat="1" ht="12.75">
      <c r="F1027" s="3"/>
      <c r="G1027" s="3"/>
      <c r="H1027" s="457"/>
      <c r="I1027" s="460"/>
    </row>
    <row r="1028" spans="6:9" s="2" customFormat="1" ht="12.75">
      <c r="F1028" s="3"/>
      <c r="G1028" s="3"/>
      <c r="H1028" s="457"/>
      <c r="I1028" s="460"/>
    </row>
    <row r="1029" spans="6:9" s="2" customFormat="1" ht="12.75">
      <c r="F1029" s="3"/>
      <c r="G1029" s="3"/>
      <c r="H1029" s="457"/>
      <c r="I1029" s="460"/>
    </row>
    <row r="1030" spans="6:9" s="2" customFormat="1" ht="12.75">
      <c r="F1030" s="3"/>
      <c r="G1030" s="3"/>
      <c r="H1030" s="457"/>
      <c r="I1030" s="460"/>
    </row>
    <row r="1031" spans="6:9" s="2" customFormat="1" ht="12.75">
      <c r="F1031" s="3"/>
      <c r="G1031" s="3"/>
      <c r="H1031" s="457"/>
      <c r="I1031" s="460"/>
    </row>
    <row r="1032" spans="6:9" s="2" customFormat="1" ht="12.75">
      <c r="F1032" s="3"/>
      <c r="G1032" s="3"/>
      <c r="H1032" s="457"/>
      <c r="I1032" s="460"/>
    </row>
    <row r="1033" spans="6:9" s="2" customFormat="1" ht="12.75">
      <c r="F1033" s="3"/>
      <c r="G1033" s="3"/>
      <c r="H1033" s="457"/>
      <c r="I1033" s="460"/>
    </row>
    <row r="1034" spans="6:9" s="2" customFormat="1" ht="12.75">
      <c r="F1034" s="3"/>
      <c r="G1034" s="3"/>
      <c r="H1034" s="457"/>
      <c r="I1034" s="460"/>
    </row>
    <row r="1035" spans="6:9" s="2" customFormat="1" ht="12.75">
      <c r="F1035" s="3"/>
      <c r="G1035" s="3"/>
      <c r="H1035" s="457"/>
      <c r="I1035" s="460"/>
    </row>
    <row r="1036" spans="6:9" s="2" customFormat="1" ht="12.75">
      <c r="F1036" s="3"/>
      <c r="G1036" s="3"/>
      <c r="H1036" s="457"/>
      <c r="I1036" s="460"/>
    </row>
    <row r="1037" spans="6:9" s="2" customFormat="1" ht="12.75">
      <c r="F1037" s="3"/>
      <c r="G1037" s="3"/>
      <c r="H1037" s="457"/>
      <c r="I1037" s="460"/>
    </row>
    <row r="1038" spans="6:9" s="2" customFormat="1" ht="12.75">
      <c r="F1038" s="3"/>
      <c r="G1038" s="3"/>
      <c r="H1038" s="457"/>
      <c r="I1038" s="460"/>
    </row>
    <row r="1039" spans="6:9" s="2" customFormat="1" ht="12.75">
      <c r="F1039" s="3"/>
      <c r="G1039" s="3"/>
      <c r="H1039" s="457"/>
      <c r="I1039" s="460"/>
    </row>
    <row r="1040" spans="6:9" s="2" customFormat="1" ht="12.75">
      <c r="F1040" s="3"/>
      <c r="G1040" s="3"/>
      <c r="H1040" s="457"/>
      <c r="I1040" s="460"/>
    </row>
    <row r="1041" spans="6:9" s="2" customFormat="1" ht="12.75">
      <c r="F1041" s="3"/>
      <c r="G1041" s="3"/>
      <c r="H1041" s="457"/>
      <c r="I1041" s="460"/>
    </row>
    <row r="1042" spans="6:9" s="2" customFormat="1" ht="12.75">
      <c r="F1042" s="3"/>
      <c r="G1042" s="3"/>
      <c r="H1042" s="457"/>
      <c r="I1042" s="460"/>
    </row>
    <row r="1043" spans="6:9" s="2" customFormat="1" ht="12.75">
      <c r="F1043" s="3"/>
      <c r="G1043" s="3"/>
      <c r="H1043" s="457"/>
      <c r="I1043" s="460"/>
    </row>
    <row r="1044" spans="6:9" s="2" customFormat="1" ht="12.75">
      <c r="F1044" s="3"/>
      <c r="G1044" s="3"/>
      <c r="H1044" s="457"/>
      <c r="I1044" s="460"/>
    </row>
    <row r="1045" spans="6:9" s="2" customFormat="1" ht="12.75">
      <c r="F1045" s="3"/>
      <c r="G1045" s="3"/>
      <c r="H1045" s="457"/>
      <c r="I1045" s="460"/>
    </row>
    <row r="1046" spans="6:9" s="2" customFormat="1" ht="12.75">
      <c r="F1046" s="3"/>
      <c r="G1046" s="3"/>
      <c r="H1046" s="457"/>
      <c r="I1046" s="460"/>
    </row>
    <row r="1047" spans="6:9" s="2" customFormat="1" ht="12.75">
      <c r="F1047" s="3"/>
      <c r="G1047" s="3"/>
      <c r="H1047" s="457"/>
      <c r="I1047" s="460"/>
    </row>
    <row r="1048" spans="6:9" s="2" customFormat="1" ht="12.75">
      <c r="F1048" s="3"/>
      <c r="G1048" s="3"/>
      <c r="H1048" s="457"/>
      <c r="I1048" s="460"/>
    </row>
    <row r="1049" spans="6:9" s="2" customFormat="1" ht="12.75">
      <c r="F1049" s="3"/>
      <c r="G1049" s="3"/>
      <c r="H1049" s="457"/>
      <c r="I1049" s="460"/>
    </row>
    <row r="1050" spans="6:9" s="2" customFormat="1" ht="12.75">
      <c r="F1050" s="3"/>
      <c r="G1050" s="3"/>
      <c r="H1050" s="457"/>
      <c r="I1050" s="460"/>
    </row>
    <row r="1051" spans="6:9" s="2" customFormat="1" ht="12.75">
      <c r="F1051" s="3"/>
      <c r="G1051" s="3"/>
      <c r="H1051" s="457"/>
      <c r="I1051" s="460"/>
    </row>
    <row r="1052" spans="6:9" s="2" customFormat="1" ht="12.75">
      <c r="F1052" s="3"/>
      <c r="G1052" s="3"/>
      <c r="H1052" s="457"/>
      <c r="I1052" s="460"/>
    </row>
    <row r="1053" spans="6:9" s="2" customFormat="1" ht="12.75">
      <c r="F1053" s="3"/>
      <c r="G1053" s="3"/>
      <c r="H1053" s="457"/>
      <c r="I1053" s="460"/>
    </row>
    <row r="1054" spans="6:9" s="2" customFormat="1" ht="12.75">
      <c r="F1054" s="3"/>
      <c r="G1054" s="3"/>
      <c r="H1054" s="457"/>
      <c r="I1054" s="460"/>
    </row>
    <row r="1055" spans="6:9" s="2" customFormat="1" ht="12.75">
      <c r="F1055" s="3"/>
      <c r="G1055" s="3"/>
      <c r="H1055" s="457"/>
      <c r="I1055" s="460"/>
    </row>
    <row r="1056" spans="6:9" s="2" customFormat="1" ht="12.75">
      <c r="F1056" s="3"/>
      <c r="G1056" s="3"/>
      <c r="H1056" s="457"/>
      <c r="I1056" s="460"/>
    </row>
    <row r="1057" spans="6:9" s="2" customFormat="1" ht="12.75">
      <c r="F1057" s="3"/>
      <c r="G1057" s="3"/>
      <c r="H1057" s="457"/>
      <c r="I1057" s="460"/>
    </row>
    <row r="1058" spans="6:9" s="2" customFormat="1" ht="12.75">
      <c r="F1058" s="3"/>
      <c r="G1058" s="3"/>
      <c r="H1058" s="457"/>
      <c r="I1058" s="460"/>
    </row>
    <row r="1059" spans="6:9" s="2" customFormat="1" ht="12.75">
      <c r="F1059" s="3"/>
      <c r="G1059" s="3"/>
      <c r="H1059" s="457"/>
      <c r="I1059" s="460"/>
    </row>
    <row r="1060" spans="6:9" s="2" customFormat="1" ht="12.75">
      <c r="F1060" s="3"/>
      <c r="G1060" s="3"/>
      <c r="H1060" s="457"/>
      <c r="I1060" s="460"/>
    </row>
    <row r="1061" spans="6:9" s="2" customFormat="1" ht="12.75">
      <c r="F1061" s="3"/>
      <c r="G1061" s="3"/>
      <c r="H1061" s="457"/>
      <c r="I1061" s="460"/>
    </row>
    <row r="1062" spans="6:9" s="2" customFormat="1" ht="12.75">
      <c r="F1062" s="3"/>
      <c r="G1062" s="3"/>
      <c r="H1062" s="457"/>
      <c r="I1062" s="460"/>
    </row>
    <row r="1063" spans="6:9" s="2" customFormat="1" ht="12.75">
      <c r="F1063" s="3"/>
      <c r="G1063" s="3"/>
      <c r="H1063" s="457"/>
      <c r="I1063" s="460"/>
    </row>
    <row r="1064" spans="6:9" s="2" customFormat="1" ht="12.75">
      <c r="F1064" s="3"/>
      <c r="G1064" s="3"/>
      <c r="H1064" s="457"/>
      <c r="I1064" s="460"/>
    </row>
    <row r="1065" spans="6:9" s="2" customFormat="1" ht="12.75">
      <c r="F1065" s="3"/>
      <c r="G1065" s="3"/>
      <c r="H1065" s="457"/>
      <c r="I1065" s="460"/>
    </row>
    <row r="1066" spans="6:9" s="2" customFormat="1" ht="12.75">
      <c r="F1066" s="3"/>
      <c r="G1066" s="3"/>
      <c r="H1066" s="457"/>
      <c r="I1066" s="460"/>
    </row>
    <row r="1067" spans="6:9" s="2" customFormat="1" ht="12.75">
      <c r="F1067" s="3"/>
      <c r="G1067" s="3"/>
      <c r="H1067" s="457"/>
      <c r="I1067" s="460"/>
    </row>
    <row r="1068" spans="6:9" s="2" customFormat="1" ht="12.75">
      <c r="F1068" s="3"/>
      <c r="G1068" s="3"/>
      <c r="H1068" s="457"/>
      <c r="I1068" s="460"/>
    </row>
    <row r="1069" spans="6:9" s="2" customFormat="1" ht="12.75">
      <c r="F1069" s="3"/>
      <c r="G1069" s="3"/>
      <c r="H1069" s="457"/>
      <c r="I1069" s="460"/>
    </row>
    <row r="1070" spans="6:9" s="2" customFormat="1" ht="12.75">
      <c r="F1070" s="3"/>
      <c r="G1070" s="3"/>
      <c r="H1070" s="457"/>
      <c r="I1070" s="460"/>
    </row>
    <row r="1071" spans="6:9" s="2" customFormat="1" ht="12.75">
      <c r="F1071" s="3"/>
      <c r="G1071" s="3"/>
      <c r="H1071" s="457"/>
      <c r="I1071" s="460"/>
    </row>
    <row r="1072" spans="6:9" s="2" customFormat="1" ht="12.75">
      <c r="F1072" s="3"/>
      <c r="G1072" s="3"/>
      <c r="H1072" s="457"/>
      <c r="I1072" s="460"/>
    </row>
    <row r="1073" spans="6:9" s="2" customFormat="1" ht="12.75">
      <c r="F1073" s="3"/>
      <c r="G1073" s="3"/>
      <c r="H1073" s="457"/>
      <c r="I1073" s="460"/>
    </row>
    <row r="1074" spans="6:9" s="2" customFormat="1" ht="12.75">
      <c r="F1074" s="3"/>
      <c r="G1074" s="3"/>
      <c r="H1074" s="457"/>
      <c r="I1074" s="460"/>
    </row>
    <row r="1075" spans="6:9" s="2" customFormat="1" ht="12.75">
      <c r="F1075" s="3"/>
      <c r="G1075" s="3"/>
      <c r="H1075" s="457"/>
      <c r="I1075" s="460"/>
    </row>
    <row r="1076" spans="6:9" s="2" customFormat="1" ht="12.75">
      <c r="F1076" s="3"/>
      <c r="G1076" s="3"/>
      <c r="H1076" s="457"/>
      <c r="I1076" s="460"/>
    </row>
    <row r="1077" spans="6:9" s="2" customFormat="1" ht="12.75">
      <c r="F1077" s="3"/>
      <c r="G1077" s="3"/>
      <c r="H1077" s="457"/>
      <c r="I1077" s="460"/>
    </row>
    <row r="1078" spans="6:9" s="2" customFormat="1" ht="12.75">
      <c r="F1078" s="3"/>
      <c r="G1078" s="3"/>
      <c r="H1078" s="457"/>
      <c r="I1078" s="460"/>
    </row>
    <row r="1079" spans="6:9" s="2" customFormat="1" ht="12.75">
      <c r="F1079" s="3"/>
      <c r="G1079" s="3"/>
      <c r="H1079" s="457"/>
      <c r="I1079" s="460"/>
    </row>
    <row r="1080" spans="6:9" s="2" customFormat="1" ht="12.75">
      <c r="F1080" s="3"/>
      <c r="G1080" s="3"/>
      <c r="H1080" s="457"/>
      <c r="I1080" s="460"/>
    </row>
    <row r="1081" spans="6:9" s="2" customFormat="1" ht="12.75">
      <c r="F1081" s="3"/>
      <c r="G1081" s="3"/>
      <c r="H1081" s="457"/>
      <c r="I1081" s="460"/>
    </row>
    <row r="1082" spans="6:9" s="2" customFormat="1" ht="12.75">
      <c r="F1082" s="3"/>
      <c r="G1082" s="3"/>
      <c r="H1082" s="457"/>
      <c r="I1082" s="460"/>
    </row>
    <row r="1083" spans="6:9" s="2" customFormat="1" ht="12.75">
      <c r="F1083" s="3"/>
      <c r="G1083" s="3"/>
      <c r="H1083" s="457"/>
      <c r="I1083" s="460"/>
    </row>
    <row r="1084" spans="6:9" s="2" customFormat="1" ht="12.75">
      <c r="F1084" s="3"/>
      <c r="G1084" s="3"/>
      <c r="H1084" s="457"/>
      <c r="I1084" s="460"/>
    </row>
    <row r="1085" spans="6:9" s="2" customFormat="1" ht="12.75">
      <c r="F1085" s="3"/>
      <c r="G1085" s="3"/>
      <c r="H1085" s="457"/>
      <c r="I1085" s="460"/>
    </row>
    <row r="1086" spans="6:9" s="2" customFormat="1" ht="12.75">
      <c r="F1086" s="3"/>
      <c r="G1086" s="3"/>
      <c r="H1086" s="457"/>
      <c r="I1086" s="460"/>
    </row>
    <row r="1087" spans="6:9" s="2" customFormat="1" ht="12.75">
      <c r="F1087" s="3"/>
      <c r="G1087" s="3"/>
      <c r="H1087" s="457"/>
      <c r="I1087" s="460"/>
    </row>
    <row r="1088" spans="6:9" s="2" customFormat="1" ht="12.75">
      <c r="F1088" s="3"/>
      <c r="G1088" s="3"/>
      <c r="H1088" s="457"/>
      <c r="I1088" s="460"/>
    </row>
    <row r="1089" spans="6:9" s="2" customFormat="1" ht="12.75">
      <c r="F1089" s="3"/>
      <c r="G1089" s="3"/>
      <c r="H1089" s="457"/>
      <c r="I1089" s="460"/>
    </row>
    <row r="1090" spans="6:9" s="2" customFormat="1" ht="12.75">
      <c r="F1090" s="3"/>
      <c r="G1090" s="3"/>
      <c r="H1090" s="457"/>
      <c r="I1090" s="460"/>
    </row>
    <row r="1091" spans="6:9" s="2" customFormat="1" ht="12.75">
      <c r="F1091" s="3"/>
      <c r="G1091" s="3"/>
      <c r="H1091" s="457"/>
      <c r="I1091" s="460"/>
    </row>
    <row r="1092" spans="6:9" s="2" customFormat="1" ht="12.75">
      <c r="F1092" s="3"/>
      <c r="G1092" s="3"/>
      <c r="H1092" s="457"/>
      <c r="I1092" s="460"/>
    </row>
    <row r="1093" spans="6:9" s="2" customFormat="1" ht="12.75">
      <c r="F1093" s="3"/>
      <c r="G1093" s="3"/>
      <c r="H1093" s="457"/>
      <c r="I1093" s="460"/>
    </row>
    <row r="1094" spans="6:9" s="2" customFormat="1" ht="12.75">
      <c r="F1094" s="3"/>
      <c r="G1094" s="3"/>
      <c r="H1094" s="457"/>
      <c r="I1094" s="460"/>
    </row>
    <row r="1095" spans="6:9" s="2" customFormat="1" ht="12.75">
      <c r="F1095" s="3"/>
      <c r="G1095" s="3"/>
      <c r="H1095" s="457"/>
      <c r="I1095" s="460"/>
    </row>
    <row r="1096" spans="6:9" s="2" customFormat="1" ht="12.75">
      <c r="F1096" s="3"/>
      <c r="G1096" s="3"/>
      <c r="H1096" s="457"/>
      <c r="I1096" s="460"/>
    </row>
    <row r="1097" spans="6:9" s="2" customFormat="1" ht="12.75">
      <c r="F1097" s="3"/>
      <c r="G1097" s="3"/>
      <c r="H1097" s="457"/>
      <c r="I1097" s="460"/>
    </row>
    <row r="1098" spans="6:9" s="2" customFormat="1" ht="12.75">
      <c r="F1098" s="3"/>
      <c r="G1098" s="3"/>
      <c r="H1098" s="457"/>
      <c r="I1098" s="460"/>
    </row>
    <row r="1099" spans="6:9" s="2" customFormat="1" ht="12.75">
      <c r="F1099" s="3"/>
      <c r="G1099" s="3"/>
      <c r="H1099" s="457"/>
      <c r="I1099" s="460"/>
    </row>
    <row r="1100" spans="6:9" s="2" customFormat="1" ht="12.75">
      <c r="F1100" s="3"/>
      <c r="G1100" s="3"/>
      <c r="H1100" s="457"/>
      <c r="I1100" s="460"/>
    </row>
    <row r="1101" spans="6:9" s="2" customFormat="1" ht="12.75">
      <c r="F1101" s="3"/>
      <c r="G1101" s="3"/>
      <c r="H1101" s="457"/>
      <c r="I1101" s="460"/>
    </row>
    <row r="1102" spans="6:9" s="2" customFormat="1" ht="12.75">
      <c r="F1102" s="3"/>
      <c r="G1102" s="3"/>
      <c r="H1102" s="457"/>
      <c r="I1102" s="460"/>
    </row>
    <row r="1103" spans="6:9" s="2" customFormat="1" ht="12.75">
      <c r="F1103" s="3"/>
      <c r="G1103" s="3"/>
      <c r="H1103" s="457"/>
      <c r="I1103" s="460"/>
    </row>
    <row r="1104" spans="6:9" s="2" customFormat="1" ht="12.75">
      <c r="F1104" s="3"/>
      <c r="G1104" s="3"/>
      <c r="H1104" s="457"/>
      <c r="I1104" s="460"/>
    </row>
    <row r="1105" spans="6:9" s="2" customFormat="1" ht="12.75">
      <c r="F1105" s="3"/>
      <c r="G1105" s="3"/>
      <c r="H1105" s="457"/>
      <c r="I1105" s="460"/>
    </row>
    <row r="1106" spans="6:9" s="2" customFormat="1" ht="12.75">
      <c r="F1106" s="3"/>
      <c r="G1106" s="3"/>
      <c r="H1106" s="457"/>
      <c r="I1106" s="460"/>
    </row>
    <row r="1107" spans="6:9" s="2" customFormat="1" ht="12.75">
      <c r="F1107" s="3"/>
      <c r="G1107" s="3"/>
      <c r="H1107" s="457"/>
      <c r="I1107" s="460"/>
    </row>
    <row r="1108" spans="6:9" s="2" customFormat="1" ht="12.75">
      <c r="F1108" s="3"/>
      <c r="G1108" s="3"/>
      <c r="H1108" s="457"/>
      <c r="I1108" s="460"/>
    </row>
    <row r="1109" spans="6:9" s="2" customFormat="1" ht="12.75">
      <c r="F1109" s="3"/>
      <c r="G1109" s="3"/>
      <c r="H1109" s="457"/>
      <c r="I1109" s="460"/>
    </row>
    <row r="1110" spans="6:9" s="2" customFormat="1" ht="12.75">
      <c r="F1110" s="3"/>
      <c r="G1110" s="3"/>
      <c r="H1110" s="457"/>
      <c r="I1110" s="460"/>
    </row>
    <row r="1111" spans="6:9" s="2" customFormat="1" ht="12.75">
      <c r="F1111" s="3"/>
      <c r="G1111" s="3"/>
      <c r="H1111" s="457"/>
      <c r="I1111" s="460"/>
    </row>
    <row r="1112" spans="6:9" s="2" customFormat="1" ht="12.75">
      <c r="F1112" s="3"/>
      <c r="G1112" s="3"/>
      <c r="H1112" s="457"/>
      <c r="I1112" s="460"/>
    </row>
    <row r="1113" spans="6:9" s="2" customFormat="1" ht="12.75">
      <c r="F1113" s="3"/>
      <c r="G1113" s="3"/>
      <c r="H1113" s="457"/>
      <c r="I1113" s="460"/>
    </row>
    <row r="1114" spans="6:9" s="2" customFormat="1" ht="12.75">
      <c r="F1114" s="3"/>
      <c r="G1114" s="3"/>
      <c r="H1114" s="457"/>
      <c r="I1114" s="460"/>
    </row>
    <row r="1115" spans="6:9" s="2" customFormat="1" ht="12.75">
      <c r="F1115" s="3"/>
      <c r="G1115" s="3"/>
      <c r="H1115" s="457"/>
      <c r="I1115" s="460"/>
    </row>
    <row r="1116" spans="6:9" s="2" customFormat="1" ht="12.75">
      <c r="F1116" s="3"/>
      <c r="G1116" s="3"/>
      <c r="H1116" s="457"/>
      <c r="I1116" s="460"/>
    </row>
    <row r="1117" spans="6:9" s="2" customFormat="1" ht="12.75">
      <c r="F1117" s="3"/>
      <c r="G1117" s="3"/>
      <c r="H1117" s="457"/>
      <c r="I1117" s="460"/>
    </row>
    <row r="1118" spans="6:9" s="2" customFormat="1" ht="12.75">
      <c r="F1118" s="3"/>
      <c r="G1118" s="3"/>
      <c r="H1118" s="457"/>
      <c r="I1118" s="460"/>
    </row>
    <row r="1119" spans="6:9" s="2" customFormat="1" ht="12.75">
      <c r="F1119" s="3"/>
      <c r="G1119" s="3"/>
      <c r="H1119" s="457"/>
      <c r="I1119" s="460"/>
    </row>
    <row r="1120" spans="6:9" s="2" customFormat="1" ht="12.75">
      <c r="F1120" s="3"/>
      <c r="G1120" s="3"/>
      <c r="H1120" s="457"/>
      <c r="I1120" s="460"/>
    </row>
    <row r="1121" spans="6:9" s="2" customFormat="1" ht="12.75">
      <c r="F1121" s="3"/>
      <c r="G1121" s="3"/>
      <c r="H1121" s="457"/>
      <c r="I1121" s="460"/>
    </row>
    <row r="1122" spans="6:9" s="2" customFormat="1" ht="12.75">
      <c r="F1122" s="3"/>
      <c r="G1122" s="3"/>
      <c r="H1122" s="457"/>
      <c r="I1122" s="460"/>
    </row>
    <row r="1123" spans="6:9" s="2" customFormat="1" ht="12.75">
      <c r="F1123" s="3"/>
      <c r="G1123" s="3"/>
      <c r="H1123" s="457"/>
      <c r="I1123" s="460"/>
    </row>
    <row r="1124" spans="6:9" s="2" customFormat="1" ht="12.75">
      <c r="F1124" s="3"/>
      <c r="G1124" s="3"/>
      <c r="H1124" s="457"/>
      <c r="I1124" s="460"/>
    </row>
    <row r="1125" spans="6:9" s="2" customFormat="1" ht="12.75">
      <c r="F1125" s="3"/>
      <c r="G1125" s="3"/>
      <c r="H1125" s="457"/>
      <c r="I1125" s="460"/>
    </row>
    <row r="1126" spans="6:9" s="2" customFormat="1" ht="12.75">
      <c r="F1126" s="3"/>
      <c r="G1126" s="3"/>
      <c r="H1126" s="457"/>
      <c r="I1126" s="460"/>
    </row>
    <row r="1127" spans="6:9" s="2" customFormat="1" ht="12.75">
      <c r="F1127" s="3"/>
      <c r="G1127" s="3"/>
      <c r="H1127" s="457"/>
      <c r="I1127" s="460"/>
    </row>
    <row r="1128" spans="6:9" s="2" customFormat="1" ht="12.75">
      <c r="F1128" s="3"/>
      <c r="G1128" s="3"/>
      <c r="H1128" s="457"/>
      <c r="I1128" s="460"/>
    </row>
    <row r="1129" spans="6:9" s="2" customFormat="1" ht="12.75">
      <c r="F1129" s="3"/>
      <c r="G1129" s="3"/>
      <c r="H1129" s="457"/>
      <c r="I1129" s="460"/>
    </row>
    <row r="1130" spans="6:9" s="2" customFormat="1" ht="12.75">
      <c r="F1130" s="3"/>
      <c r="G1130" s="3"/>
      <c r="H1130" s="457"/>
      <c r="I1130" s="460"/>
    </row>
    <row r="1131" spans="6:9" s="2" customFormat="1" ht="12.75">
      <c r="F1131" s="3"/>
      <c r="G1131" s="3"/>
      <c r="H1131" s="457"/>
      <c r="I1131" s="460"/>
    </row>
    <row r="1132" spans="6:9" s="2" customFormat="1" ht="12.75">
      <c r="F1132" s="3"/>
      <c r="G1132" s="3"/>
      <c r="H1132" s="457"/>
      <c r="I1132" s="460"/>
    </row>
    <row r="1133" spans="6:9" s="2" customFormat="1" ht="12.75">
      <c r="F1133" s="3"/>
      <c r="G1133" s="3"/>
      <c r="H1133" s="457"/>
      <c r="I1133" s="460"/>
    </row>
    <row r="1134" spans="6:9" s="2" customFormat="1" ht="12.75">
      <c r="F1134" s="3"/>
      <c r="G1134" s="3"/>
      <c r="H1134" s="457"/>
      <c r="I1134" s="460"/>
    </row>
    <row r="1135" spans="6:9" s="2" customFormat="1" ht="12.75">
      <c r="F1135" s="3"/>
      <c r="G1135" s="3"/>
      <c r="H1135" s="457"/>
      <c r="I1135" s="460"/>
    </row>
    <row r="1136" spans="6:9" s="2" customFormat="1" ht="12.75">
      <c r="F1136" s="3"/>
      <c r="G1136" s="3"/>
      <c r="H1136" s="457"/>
      <c r="I1136" s="460"/>
    </row>
    <row r="1137" spans="6:9" s="2" customFormat="1" ht="12.75">
      <c r="F1137" s="3"/>
      <c r="G1137" s="3"/>
      <c r="H1137" s="457"/>
      <c r="I1137" s="460"/>
    </row>
    <row r="1138" spans="6:9" s="2" customFormat="1" ht="12.75">
      <c r="F1138" s="3"/>
      <c r="G1138" s="3"/>
      <c r="H1138" s="457"/>
      <c r="I1138" s="460"/>
    </row>
    <row r="1139" spans="6:9" s="2" customFormat="1" ht="12.75">
      <c r="F1139" s="3"/>
      <c r="G1139" s="3"/>
      <c r="H1139" s="457"/>
      <c r="I1139" s="460"/>
    </row>
    <row r="1140" spans="6:9" s="2" customFormat="1" ht="12.75">
      <c r="F1140" s="3"/>
      <c r="G1140" s="3"/>
      <c r="H1140" s="457"/>
      <c r="I1140" s="460"/>
    </row>
    <row r="1141" spans="6:9" s="2" customFormat="1" ht="12.75">
      <c r="F1141" s="3"/>
      <c r="G1141" s="3"/>
      <c r="H1141" s="457"/>
      <c r="I1141" s="460"/>
    </row>
    <row r="1142" spans="6:9" s="2" customFormat="1" ht="12.75">
      <c r="F1142" s="3"/>
      <c r="G1142" s="3"/>
      <c r="H1142" s="457"/>
      <c r="I1142" s="460"/>
    </row>
    <row r="1143" spans="6:9" s="2" customFormat="1" ht="12.75">
      <c r="F1143" s="3"/>
      <c r="G1143" s="3"/>
      <c r="H1143" s="457"/>
      <c r="I1143" s="460"/>
    </row>
    <row r="1144" spans="6:9" s="2" customFormat="1" ht="12.75">
      <c r="F1144" s="3"/>
      <c r="G1144" s="3"/>
      <c r="H1144" s="457"/>
      <c r="I1144" s="460"/>
    </row>
    <row r="1145" spans="6:9" s="2" customFormat="1" ht="12.75">
      <c r="F1145" s="3"/>
      <c r="G1145" s="3"/>
      <c r="H1145" s="457"/>
      <c r="I1145" s="460"/>
    </row>
    <row r="1146" spans="6:9" s="2" customFormat="1" ht="12.75">
      <c r="F1146" s="3"/>
      <c r="G1146" s="3"/>
      <c r="H1146" s="457"/>
      <c r="I1146" s="460"/>
    </row>
    <row r="1147" spans="6:9" s="2" customFormat="1" ht="12.75">
      <c r="F1147" s="3"/>
      <c r="G1147" s="3"/>
      <c r="H1147" s="457"/>
      <c r="I1147" s="460"/>
    </row>
    <row r="1148" spans="6:9" s="2" customFormat="1" ht="12.75">
      <c r="F1148" s="3"/>
      <c r="G1148" s="3"/>
      <c r="H1148" s="457"/>
      <c r="I1148" s="460"/>
    </row>
    <row r="1149" spans="6:9" s="2" customFormat="1" ht="12.75">
      <c r="F1149" s="3"/>
      <c r="G1149" s="3"/>
      <c r="H1149" s="457"/>
      <c r="I1149" s="460"/>
    </row>
    <row r="1150" spans="6:9" s="2" customFormat="1" ht="12.75">
      <c r="F1150" s="3"/>
      <c r="G1150" s="3"/>
      <c r="H1150" s="457"/>
      <c r="I1150" s="460"/>
    </row>
    <row r="1151" spans="6:9" s="2" customFormat="1" ht="12.75">
      <c r="F1151" s="3"/>
      <c r="G1151" s="3"/>
      <c r="H1151" s="457"/>
      <c r="I1151" s="460"/>
    </row>
    <row r="1152" spans="6:9" s="2" customFormat="1" ht="12.75">
      <c r="F1152" s="3"/>
      <c r="G1152" s="3"/>
      <c r="H1152" s="457"/>
      <c r="I1152" s="460"/>
    </row>
    <row r="1153" spans="6:9" s="2" customFormat="1" ht="12.75">
      <c r="F1153" s="3"/>
      <c r="G1153" s="3"/>
      <c r="H1153" s="457"/>
      <c r="I1153" s="460"/>
    </row>
    <row r="1154" spans="6:9" s="2" customFormat="1" ht="12.75">
      <c r="F1154" s="3"/>
      <c r="G1154" s="3"/>
      <c r="H1154" s="457"/>
      <c r="I1154" s="460"/>
    </row>
    <row r="1155" spans="6:9" s="2" customFormat="1" ht="12.75">
      <c r="F1155" s="3"/>
      <c r="G1155" s="3"/>
      <c r="H1155" s="457"/>
      <c r="I1155" s="460"/>
    </row>
    <row r="1156" spans="6:9" s="2" customFormat="1" ht="12.75">
      <c r="F1156" s="3"/>
      <c r="G1156" s="3"/>
      <c r="H1156" s="457"/>
      <c r="I1156" s="460"/>
    </row>
    <row r="1157" spans="6:9" s="2" customFormat="1" ht="12.75">
      <c r="F1157" s="3"/>
      <c r="G1157" s="3"/>
      <c r="H1157" s="457"/>
      <c r="I1157" s="460"/>
    </row>
    <row r="1158" spans="6:9" s="2" customFormat="1" ht="12.75">
      <c r="F1158" s="3"/>
      <c r="G1158" s="3"/>
      <c r="H1158" s="457"/>
      <c r="I1158" s="460"/>
    </row>
    <row r="1159" spans="6:9" s="2" customFormat="1" ht="12.75">
      <c r="F1159" s="3"/>
      <c r="G1159" s="3"/>
      <c r="H1159" s="457"/>
      <c r="I1159" s="460"/>
    </row>
    <row r="1160" spans="6:9" s="2" customFormat="1" ht="12.75">
      <c r="F1160" s="3"/>
      <c r="G1160" s="3"/>
      <c r="H1160" s="457"/>
      <c r="I1160" s="460"/>
    </row>
    <row r="1161" spans="6:9" s="2" customFormat="1" ht="12.75">
      <c r="F1161" s="3"/>
      <c r="G1161" s="3"/>
      <c r="H1161" s="457"/>
      <c r="I1161" s="460"/>
    </row>
    <row r="1162" spans="6:9" s="2" customFormat="1" ht="12.75">
      <c r="F1162" s="3"/>
      <c r="G1162" s="3"/>
      <c r="H1162" s="457"/>
      <c r="I1162" s="460"/>
    </row>
    <row r="1163" spans="6:9" s="2" customFormat="1" ht="12.75">
      <c r="F1163" s="3"/>
      <c r="G1163" s="3"/>
      <c r="H1163" s="457"/>
      <c r="I1163" s="460"/>
    </row>
    <row r="1164" spans="6:9" s="2" customFormat="1" ht="12.75">
      <c r="F1164" s="3"/>
      <c r="G1164" s="3"/>
      <c r="H1164" s="457"/>
      <c r="I1164" s="460"/>
    </row>
    <row r="1165" spans="6:9" s="2" customFormat="1" ht="12.75">
      <c r="F1165" s="3"/>
      <c r="G1165" s="3"/>
      <c r="H1165" s="457"/>
      <c r="I1165" s="460"/>
    </row>
    <row r="1166" spans="6:9" s="2" customFormat="1" ht="12.75">
      <c r="F1166" s="3"/>
      <c r="G1166" s="3"/>
      <c r="H1166" s="457"/>
      <c r="I1166" s="460"/>
    </row>
    <row r="1167" spans="6:9" s="2" customFormat="1" ht="12.75">
      <c r="F1167" s="3"/>
      <c r="G1167" s="3"/>
      <c r="H1167" s="457"/>
      <c r="I1167" s="460"/>
    </row>
    <row r="1168" spans="6:9" s="2" customFormat="1" ht="12.75">
      <c r="F1168" s="3"/>
      <c r="G1168" s="3"/>
      <c r="H1168" s="457"/>
      <c r="I1168" s="460"/>
    </row>
    <row r="1169" spans="6:9" s="2" customFormat="1" ht="12.75">
      <c r="F1169" s="3"/>
      <c r="G1169" s="3"/>
      <c r="H1169" s="457"/>
      <c r="I1169" s="460"/>
    </row>
    <row r="1170" spans="6:9" s="2" customFormat="1" ht="12.75">
      <c r="F1170" s="3"/>
      <c r="G1170" s="3"/>
      <c r="H1170" s="457"/>
      <c r="I1170" s="460"/>
    </row>
    <row r="1171" spans="6:9" s="2" customFormat="1" ht="12.75">
      <c r="F1171" s="3"/>
      <c r="G1171" s="3"/>
      <c r="H1171" s="457"/>
      <c r="I1171" s="460"/>
    </row>
    <row r="1172" spans="6:9" s="2" customFormat="1" ht="12.75">
      <c r="F1172" s="3"/>
      <c r="G1172" s="3"/>
      <c r="H1172" s="457"/>
      <c r="I1172" s="460"/>
    </row>
    <row r="1173" spans="6:9" s="2" customFormat="1" ht="12.75">
      <c r="F1173" s="3"/>
      <c r="G1173" s="3"/>
      <c r="H1173" s="457"/>
      <c r="I1173" s="460"/>
    </row>
    <row r="1174" spans="6:9" s="2" customFormat="1" ht="12.75">
      <c r="F1174" s="3"/>
      <c r="G1174" s="3"/>
      <c r="H1174" s="457"/>
      <c r="I1174" s="460"/>
    </row>
    <row r="1175" spans="6:9" s="2" customFormat="1" ht="12.75">
      <c r="F1175" s="3"/>
      <c r="G1175" s="3"/>
      <c r="H1175" s="457"/>
      <c r="I1175" s="460"/>
    </row>
    <row r="1176" spans="6:9" s="2" customFormat="1" ht="12.75">
      <c r="F1176" s="3"/>
      <c r="G1176" s="3"/>
      <c r="H1176" s="457"/>
      <c r="I1176" s="460"/>
    </row>
    <row r="1177" spans="6:9" s="2" customFormat="1" ht="12.75">
      <c r="F1177" s="3"/>
      <c r="G1177" s="3"/>
      <c r="H1177" s="457"/>
      <c r="I1177" s="460"/>
    </row>
    <row r="1178" spans="6:9" s="2" customFormat="1" ht="12.75">
      <c r="F1178" s="3"/>
      <c r="G1178" s="3"/>
      <c r="H1178" s="457"/>
      <c r="I1178" s="460"/>
    </row>
    <row r="1179" spans="6:9" s="2" customFormat="1" ht="12.75">
      <c r="F1179" s="3"/>
      <c r="G1179" s="3"/>
      <c r="H1179" s="457"/>
      <c r="I1179" s="460"/>
    </row>
    <row r="1180" spans="6:9" s="2" customFormat="1" ht="12.75">
      <c r="F1180" s="3"/>
      <c r="G1180" s="3"/>
      <c r="H1180" s="457"/>
      <c r="I1180" s="460"/>
    </row>
    <row r="1181" spans="6:9" s="2" customFormat="1" ht="12.75">
      <c r="F1181" s="3"/>
      <c r="G1181" s="3"/>
      <c r="H1181" s="457"/>
      <c r="I1181" s="460"/>
    </row>
    <row r="1182" spans="6:9" s="2" customFormat="1" ht="12.75">
      <c r="F1182" s="3"/>
      <c r="G1182" s="3"/>
      <c r="H1182" s="457"/>
      <c r="I1182" s="460"/>
    </row>
    <row r="1183" spans="6:9" s="2" customFormat="1" ht="12.75">
      <c r="F1183" s="3"/>
      <c r="G1183" s="3"/>
      <c r="H1183" s="457"/>
      <c r="I1183" s="460"/>
    </row>
    <row r="1184" spans="6:9" s="2" customFormat="1" ht="12.75">
      <c r="F1184" s="3"/>
      <c r="G1184" s="3"/>
      <c r="H1184" s="457"/>
      <c r="I1184" s="460"/>
    </row>
    <row r="1185" spans="6:9" s="2" customFormat="1" ht="12.75">
      <c r="F1185" s="3"/>
      <c r="G1185" s="3"/>
      <c r="H1185" s="457"/>
      <c r="I1185" s="460"/>
    </row>
    <row r="1186" spans="6:9" s="2" customFormat="1" ht="12.75">
      <c r="F1186" s="3"/>
      <c r="G1186" s="3"/>
      <c r="H1186" s="457"/>
      <c r="I1186" s="460"/>
    </row>
    <row r="1187" spans="6:9" s="2" customFormat="1" ht="12.75">
      <c r="F1187" s="3"/>
      <c r="G1187" s="3"/>
      <c r="H1187" s="457"/>
      <c r="I1187" s="460"/>
    </row>
    <row r="1188" spans="6:9" s="2" customFormat="1" ht="12.75">
      <c r="F1188" s="3"/>
      <c r="G1188" s="3"/>
      <c r="H1188" s="457"/>
      <c r="I1188" s="460"/>
    </row>
    <row r="1189" spans="6:9" s="2" customFormat="1" ht="12.75">
      <c r="F1189" s="3"/>
      <c r="G1189" s="3"/>
      <c r="H1189" s="457"/>
      <c r="I1189" s="460"/>
    </row>
    <row r="1190" spans="6:9" s="2" customFormat="1" ht="12.75">
      <c r="F1190" s="3"/>
      <c r="G1190" s="3"/>
      <c r="H1190" s="457"/>
      <c r="I1190" s="460"/>
    </row>
    <row r="1191" spans="6:9" s="2" customFormat="1" ht="12.75">
      <c r="F1191" s="3"/>
      <c r="G1191" s="3"/>
      <c r="H1191" s="457"/>
      <c r="I1191" s="460"/>
    </row>
    <row r="1192" spans="6:9" s="2" customFormat="1" ht="12.75">
      <c r="F1192" s="3"/>
      <c r="G1192" s="3"/>
      <c r="H1192" s="457"/>
      <c r="I1192" s="460"/>
    </row>
    <row r="1193" spans="6:9" s="2" customFormat="1" ht="12.75">
      <c r="F1193" s="3"/>
      <c r="G1193" s="3"/>
      <c r="H1193" s="457"/>
      <c r="I1193" s="460"/>
    </row>
    <row r="1194" spans="6:9" s="2" customFormat="1" ht="12.75">
      <c r="F1194" s="3"/>
      <c r="G1194" s="3"/>
      <c r="H1194" s="457"/>
      <c r="I1194" s="460"/>
    </row>
    <row r="1195" spans="6:9" s="2" customFormat="1" ht="12.75">
      <c r="F1195" s="3"/>
      <c r="G1195" s="3"/>
      <c r="H1195" s="457"/>
      <c r="I1195" s="460"/>
    </row>
    <row r="1196" spans="6:9" s="2" customFormat="1" ht="12.75">
      <c r="F1196" s="3"/>
      <c r="G1196" s="3"/>
      <c r="H1196" s="457"/>
      <c r="I1196" s="460"/>
    </row>
    <row r="1197" spans="6:9" s="2" customFormat="1" ht="12.75">
      <c r="F1197" s="3"/>
      <c r="G1197" s="3"/>
      <c r="H1197" s="457"/>
      <c r="I1197" s="460"/>
    </row>
    <row r="1198" spans="6:9" s="2" customFormat="1" ht="12.75">
      <c r="F1198" s="3"/>
      <c r="G1198" s="3"/>
      <c r="H1198" s="457"/>
      <c r="I1198" s="460"/>
    </row>
    <row r="1199" spans="6:9" s="2" customFormat="1" ht="12.75">
      <c r="F1199" s="3"/>
      <c r="G1199" s="3"/>
      <c r="H1199" s="457"/>
      <c r="I1199" s="460"/>
    </row>
    <row r="1200" spans="6:9" s="2" customFormat="1" ht="12.75">
      <c r="F1200" s="3"/>
      <c r="G1200" s="3"/>
      <c r="H1200" s="457"/>
      <c r="I1200" s="460"/>
    </row>
    <row r="1201" spans="6:9" s="2" customFormat="1" ht="12.75">
      <c r="F1201" s="3"/>
      <c r="G1201" s="3"/>
      <c r="H1201" s="457"/>
      <c r="I1201" s="460"/>
    </row>
    <row r="1202" spans="6:9" s="2" customFormat="1" ht="12.75">
      <c r="F1202" s="3"/>
      <c r="G1202" s="3"/>
      <c r="H1202" s="457"/>
      <c r="I1202" s="460"/>
    </row>
    <row r="1203" spans="6:9" s="2" customFormat="1" ht="12.75">
      <c r="F1203" s="3"/>
      <c r="G1203" s="3"/>
      <c r="H1203" s="457"/>
      <c r="I1203" s="460"/>
    </row>
    <row r="1204" spans="6:9" s="2" customFormat="1" ht="12.75">
      <c r="F1204" s="3"/>
      <c r="G1204" s="3"/>
      <c r="H1204" s="457"/>
      <c r="I1204" s="460"/>
    </row>
    <row r="1205" spans="6:9" s="2" customFormat="1" ht="12.75">
      <c r="F1205" s="3"/>
      <c r="G1205" s="3"/>
      <c r="H1205" s="457"/>
      <c r="I1205" s="460"/>
    </row>
    <row r="1206" spans="6:9" s="2" customFormat="1" ht="12.75">
      <c r="F1206" s="3"/>
      <c r="G1206" s="3"/>
      <c r="H1206" s="457"/>
      <c r="I1206" s="460"/>
    </row>
    <row r="1207" spans="6:9" s="2" customFormat="1" ht="12.75">
      <c r="F1207" s="3"/>
      <c r="G1207" s="3"/>
      <c r="H1207" s="457"/>
      <c r="I1207" s="460"/>
    </row>
    <row r="1208" spans="6:9" s="2" customFormat="1" ht="12.75">
      <c r="F1208" s="3"/>
      <c r="G1208" s="3"/>
      <c r="H1208" s="457"/>
      <c r="I1208" s="460"/>
    </row>
    <row r="1209" spans="6:9" s="2" customFormat="1" ht="12.75">
      <c r="F1209" s="3"/>
      <c r="G1209" s="3"/>
      <c r="H1209" s="457"/>
      <c r="I1209" s="460"/>
    </row>
    <row r="1210" spans="6:9" s="2" customFormat="1" ht="12.75">
      <c r="F1210" s="3"/>
      <c r="G1210" s="3"/>
      <c r="H1210" s="457"/>
      <c r="I1210" s="460"/>
    </row>
    <row r="1211" spans="6:9" s="2" customFormat="1" ht="12.75">
      <c r="F1211" s="3"/>
      <c r="G1211" s="3"/>
      <c r="H1211" s="457"/>
      <c r="I1211" s="460"/>
    </row>
    <row r="1212" spans="6:9" s="2" customFormat="1" ht="12.75">
      <c r="F1212" s="3"/>
      <c r="G1212" s="3"/>
      <c r="H1212" s="457"/>
      <c r="I1212" s="460"/>
    </row>
    <row r="1213" spans="6:9" s="2" customFormat="1" ht="12.75">
      <c r="F1213" s="3"/>
      <c r="G1213" s="3"/>
      <c r="H1213" s="457"/>
      <c r="I1213" s="460"/>
    </row>
    <row r="1214" spans="6:9" s="2" customFormat="1" ht="12.75">
      <c r="F1214" s="3"/>
      <c r="G1214" s="3"/>
      <c r="H1214" s="457"/>
      <c r="I1214" s="460"/>
    </row>
    <row r="1215" spans="6:9" s="2" customFormat="1" ht="12.75">
      <c r="F1215" s="3"/>
      <c r="G1215" s="3"/>
      <c r="H1215" s="457"/>
      <c r="I1215" s="460"/>
    </row>
    <row r="1216" spans="6:9" s="2" customFormat="1" ht="12.75">
      <c r="F1216" s="3"/>
      <c r="G1216" s="3"/>
      <c r="H1216" s="457"/>
      <c r="I1216" s="460"/>
    </row>
    <row r="1217" spans="6:9" s="2" customFormat="1" ht="12.75">
      <c r="F1217" s="3"/>
      <c r="G1217" s="3"/>
      <c r="H1217" s="457"/>
      <c r="I1217" s="460"/>
    </row>
    <row r="1218" spans="6:9" s="2" customFormat="1" ht="12.75">
      <c r="F1218" s="3"/>
      <c r="G1218" s="3"/>
      <c r="H1218" s="457"/>
      <c r="I1218" s="460"/>
    </row>
    <row r="1219" spans="6:9" s="2" customFormat="1" ht="12.75">
      <c r="F1219" s="3"/>
      <c r="G1219" s="3"/>
      <c r="H1219" s="457"/>
      <c r="I1219" s="460"/>
    </row>
    <row r="1220" spans="6:9" s="2" customFormat="1" ht="12.75">
      <c r="F1220" s="3"/>
      <c r="G1220" s="3"/>
      <c r="H1220" s="457"/>
      <c r="I1220" s="460"/>
    </row>
    <row r="1221" spans="6:9" s="2" customFormat="1" ht="12.75">
      <c r="F1221" s="3"/>
      <c r="G1221" s="3"/>
      <c r="H1221" s="457"/>
      <c r="I1221" s="460"/>
    </row>
    <row r="1222" spans="6:9" s="2" customFormat="1" ht="12.75">
      <c r="F1222" s="3"/>
      <c r="G1222" s="3"/>
      <c r="H1222" s="457"/>
      <c r="I1222" s="460"/>
    </row>
    <row r="1223" spans="6:9" s="2" customFormat="1" ht="12.75">
      <c r="F1223" s="3"/>
      <c r="G1223" s="3"/>
      <c r="H1223" s="457"/>
      <c r="I1223" s="460"/>
    </row>
    <row r="1224" spans="6:9" s="2" customFormat="1" ht="12.75">
      <c r="F1224" s="3"/>
      <c r="G1224" s="3"/>
      <c r="H1224" s="457"/>
      <c r="I1224" s="460"/>
    </row>
    <row r="1225" spans="6:9" s="2" customFormat="1" ht="12.75">
      <c r="F1225" s="3"/>
      <c r="G1225" s="3"/>
      <c r="H1225" s="457"/>
      <c r="I1225" s="460"/>
    </row>
    <row r="1226" spans="6:9" s="2" customFormat="1" ht="12.75">
      <c r="F1226" s="3"/>
      <c r="G1226" s="3"/>
      <c r="H1226" s="457"/>
      <c r="I1226" s="460"/>
    </row>
    <row r="1227" spans="6:9" s="2" customFormat="1" ht="12.75">
      <c r="F1227" s="3"/>
      <c r="G1227" s="3"/>
      <c r="H1227" s="457"/>
      <c r="I1227" s="460"/>
    </row>
    <row r="1228" spans="6:9" s="2" customFormat="1" ht="12.75">
      <c r="F1228" s="3"/>
      <c r="G1228" s="3"/>
      <c r="H1228" s="457"/>
      <c r="I1228" s="460"/>
    </row>
    <row r="1229" spans="6:9" s="2" customFormat="1" ht="12.75">
      <c r="F1229" s="3"/>
      <c r="G1229" s="3"/>
      <c r="H1229" s="457"/>
      <c r="I1229" s="460"/>
    </row>
    <row r="1230" spans="6:9" s="2" customFormat="1" ht="12.75">
      <c r="F1230" s="3"/>
      <c r="G1230" s="3"/>
      <c r="H1230" s="457"/>
      <c r="I1230" s="460"/>
    </row>
    <row r="1231" spans="6:9" s="2" customFormat="1" ht="12.75">
      <c r="F1231" s="3"/>
      <c r="G1231" s="3"/>
      <c r="H1231" s="457"/>
      <c r="I1231" s="460"/>
    </row>
    <row r="1232" spans="6:9" s="2" customFormat="1" ht="12.75">
      <c r="F1232" s="3"/>
      <c r="G1232" s="3"/>
      <c r="H1232" s="457"/>
      <c r="I1232" s="460"/>
    </row>
    <row r="1233" spans="6:9" s="2" customFormat="1" ht="12.75">
      <c r="F1233" s="3"/>
      <c r="G1233" s="3"/>
      <c r="H1233" s="457"/>
      <c r="I1233" s="460"/>
    </row>
    <row r="1234" spans="6:9" s="2" customFormat="1" ht="12.75">
      <c r="F1234" s="3"/>
      <c r="G1234" s="3"/>
      <c r="H1234" s="457"/>
      <c r="I1234" s="460"/>
    </row>
    <row r="1235" spans="6:9" s="2" customFormat="1" ht="12.75">
      <c r="F1235" s="3"/>
      <c r="G1235" s="3"/>
      <c r="H1235" s="457"/>
      <c r="I1235" s="460"/>
    </row>
    <row r="1236" spans="6:9" s="2" customFormat="1" ht="12.75">
      <c r="F1236" s="3"/>
      <c r="G1236" s="3"/>
      <c r="H1236" s="457"/>
      <c r="I1236" s="460"/>
    </row>
    <row r="1237" spans="6:9" s="2" customFormat="1" ht="12.75">
      <c r="F1237" s="3"/>
      <c r="G1237" s="3"/>
      <c r="H1237" s="457"/>
      <c r="I1237" s="460"/>
    </row>
    <row r="1238" spans="6:9" s="2" customFormat="1" ht="12.75">
      <c r="F1238" s="3"/>
      <c r="G1238" s="3"/>
      <c r="H1238" s="457"/>
      <c r="I1238" s="460"/>
    </row>
    <row r="1239" spans="6:9" s="2" customFormat="1" ht="12.75">
      <c r="F1239" s="3"/>
      <c r="G1239" s="3"/>
      <c r="H1239" s="457"/>
      <c r="I1239" s="460"/>
    </row>
    <row r="1240" spans="6:9" s="2" customFormat="1" ht="12.75">
      <c r="F1240" s="3"/>
      <c r="G1240" s="3"/>
      <c r="H1240" s="457"/>
      <c r="I1240" s="460"/>
    </row>
    <row r="1241" spans="6:9" s="2" customFormat="1" ht="12.75">
      <c r="F1241" s="3"/>
      <c r="G1241" s="3"/>
      <c r="H1241" s="457"/>
      <c r="I1241" s="460"/>
    </row>
    <row r="1242" spans="6:9" s="2" customFormat="1" ht="12.75">
      <c r="F1242" s="3"/>
      <c r="G1242" s="3"/>
      <c r="H1242" s="457"/>
      <c r="I1242" s="460"/>
    </row>
    <row r="1243" spans="6:9" s="2" customFormat="1" ht="12.75">
      <c r="F1243" s="3"/>
      <c r="G1243" s="3"/>
      <c r="H1243" s="457"/>
      <c r="I1243" s="460"/>
    </row>
    <row r="1244" spans="6:9" s="2" customFormat="1" ht="12.75">
      <c r="F1244" s="3"/>
      <c r="G1244" s="3"/>
      <c r="H1244" s="457"/>
      <c r="I1244" s="460"/>
    </row>
    <row r="1245" spans="6:9" s="2" customFormat="1" ht="12.75">
      <c r="F1245" s="3"/>
      <c r="G1245" s="3"/>
      <c r="H1245" s="457"/>
      <c r="I1245" s="460"/>
    </row>
    <row r="1246" spans="6:9" s="2" customFormat="1" ht="12.75">
      <c r="F1246" s="3"/>
      <c r="G1246" s="3"/>
      <c r="H1246" s="457"/>
      <c r="I1246" s="460"/>
    </row>
    <row r="1247" spans="6:9" s="2" customFormat="1" ht="12.75">
      <c r="F1247" s="3"/>
      <c r="G1247" s="3"/>
      <c r="H1247" s="457"/>
      <c r="I1247" s="460"/>
    </row>
    <row r="1248" spans="6:9" s="2" customFormat="1" ht="12.75">
      <c r="F1248" s="3"/>
      <c r="G1248" s="3"/>
      <c r="H1248" s="457"/>
      <c r="I1248" s="460"/>
    </row>
    <row r="1249" spans="6:9" s="2" customFormat="1" ht="12.75">
      <c r="F1249" s="3"/>
      <c r="G1249" s="3"/>
      <c r="H1249" s="457"/>
      <c r="I1249" s="460"/>
    </row>
    <row r="1250" spans="6:9" s="2" customFormat="1" ht="12.75">
      <c r="F1250" s="3"/>
      <c r="G1250" s="3"/>
      <c r="H1250" s="457"/>
      <c r="I1250" s="460"/>
    </row>
    <row r="1251" spans="6:9" s="2" customFormat="1" ht="12.75">
      <c r="F1251" s="3"/>
      <c r="G1251" s="3"/>
      <c r="H1251" s="457"/>
      <c r="I1251" s="460"/>
    </row>
    <row r="1252" spans="6:9" s="2" customFormat="1" ht="12.75">
      <c r="F1252" s="3"/>
      <c r="G1252" s="3"/>
      <c r="H1252" s="457"/>
      <c r="I1252" s="460"/>
    </row>
    <row r="1253" spans="6:9" s="2" customFormat="1" ht="12.75">
      <c r="F1253" s="3"/>
      <c r="G1253" s="3"/>
      <c r="H1253" s="457"/>
      <c r="I1253" s="460"/>
    </row>
    <row r="1254" spans="6:9" s="2" customFormat="1" ht="12.75">
      <c r="F1254" s="3"/>
      <c r="G1254" s="3"/>
      <c r="H1254" s="457"/>
      <c r="I1254" s="460"/>
    </row>
    <row r="1255" spans="6:9" s="2" customFormat="1" ht="12.75">
      <c r="F1255" s="3"/>
      <c r="G1255" s="3"/>
      <c r="H1255" s="457"/>
      <c r="I1255" s="460"/>
    </row>
    <row r="1256" spans="6:9" s="2" customFormat="1" ht="12.75">
      <c r="F1256" s="3"/>
      <c r="G1256" s="3"/>
      <c r="H1256" s="457"/>
      <c r="I1256" s="460"/>
    </row>
    <row r="1257" spans="6:9" s="2" customFormat="1" ht="12.75">
      <c r="F1257" s="3"/>
      <c r="G1257" s="3"/>
      <c r="H1257" s="457"/>
      <c r="I1257" s="460"/>
    </row>
    <row r="1258" spans="6:9" s="2" customFormat="1" ht="12.75">
      <c r="F1258" s="3"/>
      <c r="G1258" s="3"/>
      <c r="H1258" s="457"/>
      <c r="I1258" s="460"/>
    </row>
    <row r="1259" spans="6:9" s="2" customFormat="1" ht="12.75">
      <c r="F1259" s="3"/>
      <c r="G1259" s="3"/>
      <c r="H1259" s="457"/>
      <c r="I1259" s="460"/>
    </row>
    <row r="1260" spans="6:9" s="2" customFormat="1" ht="12.75">
      <c r="F1260" s="3"/>
      <c r="G1260" s="3"/>
      <c r="H1260" s="457"/>
      <c r="I1260" s="460"/>
    </row>
    <row r="1261" spans="6:9" s="2" customFormat="1" ht="12.75">
      <c r="F1261" s="3"/>
      <c r="G1261" s="3"/>
      <c r="H1261" s="457"/>
      <c r="I1261" s="460"/>
    </row>
    <row r="1262" spans="6:9" s="2" customFormat="1" ht="12.75">
      <c r="F1262" s="3"/>
      <c r="G1262" s="3"/>
      <c r="H1262" s="457"/>
      <c r="I1262" s="460"/>
    </row>
    <row r="1263" spans="6:9" s="2" customFormat="1" ht="12.75">
      <c r="F1263" s="3"/>
      <c r="G1263" s="3"/>
      <c r="H1263" s="457"/>
      <c r="I1263" s="460"/>
    </row>
    <row r="1264" spans="6:9" s="2" customFormat="1" ht="12.75">
      <c r="F1264" s="3"/>
      <c r="G1264" s="3"/>
      <c r="H1264" s="457"/>
      <c r="I1264" s="460"/>
    </row>
    <row r="1265" spans="6:9" s="2" customFormat="1" ht="12.75">
      <c r="F1265" s="3"/>
      <c r="G1265" s="3"/>
      <c r="H1265" s="457"/>
      <c r="I1265" s="460"/>
    </row>
    <row r="1266" spans="6:9" s="2" customFormat="1" ht="12.75">
      <c r="F1266" s="3"/>
      <c r="G1266" s="3"/>
      <c r="H1266" s="457"/>
      <c r="I1266" s="460"/>
    </row>
    <row r="1267" spans="6:9" s="2" customFormat="1" ht="12.75">
      <c r="F1267" s="3"/>
      <c r="G1267" s="3"/>
      <c r="H1267" s="457"/>
      <c r="I1267" s="460"/>
    </row>
    <row r="1268" spans="6:9" s="2" customFormat="1" ht="12.75">
      <c r="F1268" s="3"/>
      <c r="G1268" s="3"/>
      <c r="H1268" s="457"/>
      <c r="I1268" s="460"/>
    </row>
    <row r="1269" spans="6:9" s="2" customFormat="1" ht="12.75">
      <c r="F1269" s="3"/>
      <c r="G1269" s="3"/>
      <c r="H1269" s="457"/>
      <c r="I1269" s="460"/>
    </row>
    <row r="1270" spans="6:9" s="2" customFormat="1" ht="12.75">
      <c r="F1270" s="3"/>
      <c r="G1270" s="3"/>
      <c r="H1270" s="457"/>
      <c r="I1270" s="460"/>
    </row>
    <row r="1271" spans="6:9" s="2" customFormat="1" ht="12.75">
      <c r="F1271" s="3"/>
      <c r="G1271" s="3"/>
      <c r="H1271" s="457"/>
      <c r="I1271" s="460"/>
    </row>
    <row r="1272" spans="6:9" s="2" customFormat="1" ht="12.75">
      <c r="F1272" s="3"/>
      <c r="G1272" s="3"/>
      <c r="H1272" s="457"/>
      <c r="I1272" s="460"/>
    </row>
    <row r="1273" spans="6:9" s="2" customFormat="1" ht="12.75">
      <c r="F1273" s="3"/>
      <c r="G1273" s="3"/>
      <c r="H1273" s="457"/>
      <c r="I1273" s="460"/>
    </row>
    <row r="1274" spans="6:9" s="2" customFormat="1" ht="12.75">
      <c r="F1274" s="3"/>
      <c r="G1274" s="3"/>
      <c r="H1274" s="457"/>
      <c r="I1274" s="460"/>
    </row>
    <row r="1275" spans="6:9" s="2" customFormat="1" ht="12.75">
      <c r="F1275" s="3"/>
      <c r="G1275" s="3"/>
      <c r="H1275" s="457"/>
      <c r="I1275" s="460"/>
    </row>
    <row r="1276" spans="6:9" s="2" customFormat="1" ht="12.75">
      <c r="F1276" s="3"/>
      <c r="G1276" s="3"/>
      <c r="H1276" s="457"/>
      <c r="I1276" s="460"/>
    </row>
    <row r="1277" spans="6:9" s="2" customFormat="1" ht="12.75">
      <c r="F1277" s="3"/>
      <c r="G1277" s="3"/>
      <c r="H1277" s="457"/>
      <c r="I1277" s="460"/>
    </row>
    <row r="1278" spans="6:9" s="2" customFormat="1" ht="12.75">
      <c r="F1278" s="3"/>
      <c r="G1278" s="3"/>
      <c r="H1278" s="457"/>
      <c r="I1278" s="460"/>
    </row>
    <row r="1279" spans="6:9" s="2" customFormat="1" ht="12.75">
      <c r="F1279" s="3"/>
      <c r="G1279" s="3"/>
      <c r="H1279" s="457"/>
      <c r="I1279" s="460"/>
    </row>
    <row r="1280" spans="6:9" s="2" customFormat="1" ht="12.75">
      <c r="F1280" s="3"/>
      <c r="G1280" s="3"/>
      <c r="H1280" s="457"/>
      <c r="I1280" s="460"/>
    </row>
    <row r="1281" spans="6:9" s="2" customFormat="1" ht="12.75">
      <c r="F1281" s="3"/>
      <c r="G1281" s="3"/>
      <c r="H1281" s="457"/>
      <c r="I1281" s="460"/>
    </row>
    <row r="1282" spans="6:9" s="2" customFormat="1" ht="12.75">
      <c r="F1282" s="3"/>
      <c r="G1282" s="3"/>
      <c r="H1282" s="457"/>
      <c r="I1282" s="460"/>
    </row>
    <row r="1283" spans="6:9" s="2" customFormat="1" ht="12.75">
      <c r="F1283" s="3"/>
      <c r="G1283" s="3"/>
      <c r="H1283" s="457"/>
      <c r="I1283" s="460"/>
    </row>
    <row r="1284" spans="6:9" s="2" customFormat="1" ht="12.75">
      <c r="F1284" s="3"/>
      <c r="G1284" s="3"/>
      <c r="H1284" s="457"/>
      <c r="I1284" s="460"/>
    </row>
    <row r="1285" spans="6:9" s="2" customFormat="1" ht="12.75">
      <c r="F1285" s="3"/>
      <c r="G1285" s="3"/>
      <c r="H1285" s="457"/>
      <c r="I1285" s="460"/>
    </row>
    <row r="1286" spans="6:9" s="2" customFormat="1" ht="12.75">
      <c r="F1286" s="3"/>
      <c r="G1286" s="3"/>
      <c r="H1286" s="457"/>
      <c r="I1286" s="460"/>
    </row>
    <row r="1287" spans="6:9" s="2" customFormat="1" ht="12.75">
      <c r="F1287" s="3"/>
      <c r="G1287" s="3"/>
      <c r="H1287" s="457"/>
      <c r="I1287" s="460"/>
    </row>
    <row r="1288" spans="6:9" s="2" customFormat="1" ht="12.75">
      <c r="F1288" s="3"/>
      <c r="G1288" s="3"/>
      <c r="H1288" s="457"/>
      <c r="I1288" s="460"/>
    </row>
    <row r="1289" spans="6:9" s="2" customFormat="1" ht="12.75">
      <c r="F1289" s="3"/>
      <c r="G1289" s="3"/>
      <c r="H1289" s="457"/>
      <c r="I1289" s="460"/>
    </row>
    <row r="1290" spans="6:9" s="2" customFormat="1" ht="12.75">
      <c r="F1290" s="3"/>
      <c r="G1290" s="3"/>
      <c r="H1290" s="457"/>
      <c r="I1290" s="460"/>
    </row>
    <row r="1291" spans="6:9" s="2" customFormat="1" ht="12.75">
      <c r="F1291" s="3"/>
      <c r="G1291" s="3"/>
      <c r="H1291" s="457"/>
      <c r="I1291" s="460"/>
    </row>
    <row r="1292" spans="6:9" s="2" customFormat="1" ht="12.75">
      <c r="F1292" s="3"/>
      <c r="G1292" s="3"/>
      <c r="H1292" s="457"/>
      <c r="I1292" s="460"/>
    </row>
    <row r="1293" spans="6:9" s="2" customFormat="1" ht="12.75">
      <c r="F1293" s="3"/>
      <c r="G1293" s="3"/>
      <c r="H1293" s="457"/>
      <c r="I1293" s="460"/>
    </row>
    <row r="1294" spans="6:9" s="2" customFormat="1" ht="12.75">
      <c r="F1294" s="3"/>
      <c r="G1294" s="3"/>
      <c r="H1294" s="457"/>
      <c r="I1294" s="460"/>
    </row>
    <row r="1295" spans="6:9" s="2" customFormat="1" ht="12.75">
      <c r="F1295" s="3"/>
      <c r="G1295" s="3"/>
      <c r="H1295" s="457"/>
      <c r="I1295" s="460"/>
    </row>
    <row r="1296" spans="6:9" s="2" customFormat="1" ht="12.75">
      <c r="F1296" s="3"/>
      <c r="G1296" s="3"/>
      <c r="H1296" s="457"/>
      <c r="I1296" s="460"/>
    </row>
    <row r="1297" spans="6:9" s="2" customFormat="1" ht="12.75">
      <c r="F1297" s="3"/>
      <c r="G1297" s="3"/>
      <c r="H1297" s="457"/>
      <c r="I1297" s="460"/>
    </row>
    <row r="1298" spans="6:9" s="2" customFormat="1" ht="12.75">
      <c r="F1298" s="3"/>
      <c r="G1298" s="3"/>
      <c r="H1298" s="457"/>
      <c r="I1298" s="460"/>
    </row>
    <row r="1299" spans="6:9" s="2" customFormat="1" ht="12.75">
      <c r="F1299" s="3"/>
      <c r="G1299" s="3"/>
      <c r="H1299" s="457"/>
      <c r="I1299" s="460"/>
    </row>
    <row r="1300" spans="6:9" s="2" customFormat="1" ht="12.75">
      <c r="F1300" s="3"/>
      <c r="G1300" s="3"/>
      <c r="H1300" s="457"/>
      <c r="I1300" s="460"/>
    </row>
    <row r="1301" spans="6:9" s="2" customFormat="1" ht="12.75">
      <c r="F1301" s="3"/>
      <c r="G1301" s="3"/>
      <c r="H1301" s="457"/>
      <c r="I1301" s="460"/>
    </row>
    <row r="1302" spans="6:9" s="2" customFormat="1" ht="12.75">
      <c r="F1302" s="3"/>
      <c r="G1302" s="3"/>
      <c r="H1302" s="457"/>
      <c r="I1302" s="460"/>
    </row>
    <row r="1303" spans="6:9" s="2" customFormat="1" ht="12.75">
      <c r="F1303" s="3"/>
      <c r="G1303" s="3"/>
      <c r="H1303" s="457"/>
      <c r="I1303" s="460"/>
    </row>
    <row r="1304" spans="6:9" s="2" customFormat="1" ht="12.75">
      <c r="F1304" s="3"/>
      <c r="G1304" s="3"/>
      <c r="H1304" s="457"/>
      <c r="I1304" s="460"/>
    </row>
    <row r="1305" spans="6:9" s="2" customFormat="1" ht="12.75">
      <c r="F1305" s="3"/>
      <c r="G1305" s="3"/>
      <c r="H1305" s="457"/>
      <c r="I1305" s="460"/>
    </row>
    <row r="1306" spans="6:9" s="2" customFormat="1" ht="12.75">
      <c r="F1306" s="3"/>
      <c r="G1306" s="3"/>
      <c r="H1306" s="457"/>
      <c r="I1306" s="460"/>
    </row>
    <row r="1307" spans="6:9" s="2" customFormat="1" ht="12.75">
      <c r="F1307" s="3"/>
      <c r="G1307" s="3"/>
      <c r="H1307" s="457"/>
      <c r="I1307" s="460"/>
    </row>
    <row r="1308" spans="6:9" s="2" customFormat="1" ht="12.75">
      <c r="F1308" s="3"/>
      <c r="G1308" s="3"/>
      <c r="H1308" s="457"/>
      <c r="I1308" s="460"/>
    </row>
    <row r="1309" spans="6:9" s="2" customFormat="1" ht="12.75">
      <c r="F1309" s="3"/>
      <c r="G1309" s="3"/>
      <c r="H1309" s="457"/>
      <c r="I1309" s="460"/>
    </row>
    <row r="1310" spans="6:9" s="2" customFormat="1" ht="12.75">
      <c r="F1310" s="3"/>
      <c r="G1310" s="3"/>
      <c r="H1310" s="457"/>
      <c r="I1310" s="460"/>
    </row>
    <row r="1311" spans="6:9" s="2" customFormat="1" ht="12.75">
      <c r="F1311" s="3"/>
      <c r="G1311" s="3"/>
      <c r="H1311" s="457"/>
      <c r="I1311" s="460"/>
    </row>
    <row r="1312" spans="6:9" s="2" customFormat="1" ht="12.75">
      <c r="F1312" s="3"/>
      <c r="G1312" s="3"/>
      <c r="H1312" s="457"/>
      <c r="I1312" s="460"/>
    </row>
    <row r="1313" spans="6:9" s="2" customFormat="1" ht="12.75">
      <c r="F1313" s="3"/>
      <c r="G1313" s="3"/>
      <c r="H1313" s="457"/>
      <c r="I1313" s="460"/>
    </row>
    <row r="1314" spans="6:9" s="2" customFormat="1" ht="12.75">
      <c r="F1314" s="3"/>
      <c r="G1314" s="3"/>
      <c r="H1314" s="457"/>
      <c r="I1314" s="460"/>
    </row>
    <row r="1315" spans="6:9" s="2" customFormat="1" ht="12.75">
      <c r="F1315" s="3"/>
      <c r="G1315" s="3"/>
      <c r="H1315" s="457"/>
      <c r="I1315" s="460"/>
    </row>
    <row r="1316" spans="6:9" s="2" customFormat="1" ht="12.75">
      <c r="F1316" s="3"/>
      <c r="G1316" s="3"/>
      <c r="H1316" s="457"/>
      <c r="I1316" s="460"/>
    </row>
    <row r="1317" spans="6:9" s="2" customFormat="1" ht="12.75">
      <c r="F1317" s="3"/>
      <c r="G1317" s="3"/>
      <c r="H1317" s="457"/>
      <c r="I1317" s="460"/>
    </row>
    <row r="1318" spans="6:9" s="2" customFormat="1" ht="12.75">
      <c r="F1318" s="3"/>
      <c r="G1318" s="3"/>
      <c r="H1318" s="457"/>
      <c r="I1318" s="460"/>
    </row>
    <row r="1319" spans="6:9" s="2" customFormat="1" ht="12.75">
      <c r="F1319" s="3"/>
      <c r="G1319" s="3"/>
      <c r="H1319" s="457"/>
      <c r="I1319" s="460"/>
    </row>
    <row r="1320" spans="6:9" s="2" customFormat="1" ht="12.75">
      <c r="F1320" s="3"/>
      <c r="G1320" s="3"/>
      <c r="H1320" s="457"/>
      <c r="I1320" s="460"/>
    </row>
    <row r="1321" spans="6:9" s="2" customFormat="1" ht="12.75">
      <c r="F1321" s="3"/>
      <c r="G1321" s="3"/>
      <c r="H1321" s="457"/>
      <c r="I1321" s="460"/>
    </row>
    <row r="1322" spans="6:9" s="2" customFormat="1" ht="12.75">
      <c r="F1322" s="3"/>
      <c r="G1322" s="3"/>
      <c r="H1322" s="457"/>
      <c r="I1322" s="460"/>
    </row>
    <row r="1323" spans="6:9" s="2" customFormat="1" ht="12.75">
      <c r="F1323" s="3"/>
      <c r="G1323" s="3"/>
      <c r="H1323" s="457"/>
      <c r="I1323" s="460"/>
    </row>
    <row r="1324" spans="6:9" s="2" customFormat="1" ht="12.75">
      <c r="F1324" s="3"/>
      <c r="G1324" s="3"/>
      <c r="H1324" s="457"/>
      <c r="I1324" s="460"/>
    </row>
    <row r="1325" spans="6:9" s="2" customFormat="1" ht="12.75">
      <c r="F1325" s="3"/>
      <c r="G1325" s="3"/>
      <c r="H1325" s="457"/>
      <c r="I1325" s="460"/>
    </row>
    <row r="1326" spans="6:9" s="2" customFormat="1" ht="12.75">
      <c r="F1326" s="3"/>
      <c r="G1326" s="3"/>
      <c r="H1326" s="457"/>
      <c r="I1326" s="460"/>
    </row>
    <row r="1327" spans="6:9" s="2" customFormat="1" ht="12.75">
      <c r="F1327" s="3"/>
      <c r="G1327" s="3"/>
      <c r="H1327" s="457"/>
      <c r="I1327" s="460"/>
    </row>
    <row r="1328" spans="6:9" s="2" customFormat="1" ht="12.75">
      <c r="F1328" s="3"/>
      <c r="G1328" s="3"/>
      <c r="H1328" s="457"/>
      <c r="I1328" s="460"/>
    </row>
    <row r="1329" spans="6:9" s="2" customFormat="1" ht="12.75">
      <c r="F1329" s="3"/>
      <c r="G1329" s="3"/>
      <c r="H1329" s="457"/>
      <c r="I1329" s="460"/>
    </row>
    <row r="1330" spans="6:9" s="2" customFormat="1" ht="12.75">
      <c r="F1330" s="3"/>
      <c r="G1330" s="3"/>
      <c r="H1330" s="457"/>
      <c r="I1330" s="460"/>
    </row>
    <row r="1331" spans="6:9" s="2" customFormat="1" ht="12.75">
      <c r="F1331" s="3"/>
      <c r="G1331" s="3"/>
      <c r="H1331" s="457"/>
      <c r="I1331" s="460"/>
    </row>
    <row r="1332" spans="6:9" s="2" customFormat="1" ht="12.75">
      <c r="F1332" s="3"/>
      <c r="G1332" s="3"/>
      <c r="H1332" s="457"/>
      <c r="I1332" s="460"/>
    </row>
    <row r="1333" spans="6:9" s="2" customFormat="1" ht="12.75">
      <c r="F1333" s="3"/>
      <c r="G1333" s="3"/>
      <c r="H1333" s="457"/>
      <c r="I1333" s="460"/>
    </row>
    <row r="1334" spans="6:9" s="2" customFormat="1" ht="12.75">
      <c r="F1334" s="3"/>
      <c r="G1334" s="3"/>
      <c r="H1334" s="457"/>
      <c r="I1334" s="460"/>
    </row>
    <row r="1335" spans="6:9" s="2" customFormat="1" ht="12.75">
      <c r="F1335" s="3"/>
      <c r="G1335" s="3"/>
      <c r="H1335" s="457"/>
      <c r="I1335" s="460"/>
    </row>
    <row r="1336" spans="6:9" s="2" customFormat="1" ht="12.75">
      <c r="F1336" s="3"/>
      <c r="G1336" s="3"/>
      <c r="H1336" s="457"/>
      <c r="I1336" s="460"/>
    </row>
    <row r="1337" spans="6:9" s="2" customFormat="1" ht="12.75">
      <c r="F1337" s="3"/>
      <c r="G1337" s="3"/>
      <c r="H1337" s="457"/>
      <c r="I1337" s="460"/>
    </row>
    <row r="1338" spans="6:9" s="2" customFormat="1" ht="12.75">
      <c r="F1338" s="3"/>
      <c r="G1338" s="3"/>
      <c r="H1338" s="457"/>
      <c r="I1338" s="460"/>
    </row>
    <row r="1339" spans="6:9" s="2" customFormat="1" ht="12.75">
      <c r="F1339" s="3"/>
      <c r="G1339" s="3"/>
      <c r="H1339" s="457"/>
      <c r="I1339" s="460"/>
    </row>
    <row r="1340" spans="6:9" s="2" customFormat="1" ht="12.75">
      <c r="F1340" s="3"/>
      <c r="G1340" s="3"/>
      <c r="H1340" s="457"/>
      <c r="I1340" s="460"/>
    </row>
    <row r="1341" spans="6:9" s="2" customFormat="1" ht="12.75">
      <c r="F1341" s="3"/>
      <c r="G1341" s="3"/>
      <c r="H1341" s="457"/>
      <c r="I1341" s="460"/>
    </row>
    <row r="1342" spans="6:9" s="2" customFormat="1" ht="12.75">
      <c r="F1342" s="3"/>
      <c r="G1342" s="3"/>
      <c r="H1342" s="457"/>
      <c r="I1342" s="460"/>
    </row>
    <row r="1343" spans="6:9" s="2" customFormat="1" ht="12.75">
      <c r="F1343" s="3"/>
      <c r="G1343" s="3"/>
      <c r="H1343" s="457"/>
      <c r="I1343" s="460"/>
    </row>
    <row r="1344" spans="6:9" s="2" customFormat="1" ht="12.75">
      <c r="F1344" s="3"/>
      <c r="G1344" s="3"/>
      <c r="H1344" s="457"/>
      <c r="I1344" s="460"/>
    </row>
    <row r="1345" spans="6:9" s="2" customFormat="1" ht="12.75">
      <c r="F1345" s="3"/>
      <c r="G1345" s="3"/>
      <c r="H1345" s="457"/>
      <c r="I1345" s="460"/>
    </row>
    <row r="1346" spans="6:9" s="2" customFormat="1" ht="12.75">
      <c r="F1346" s="3"/>
      <c r="G1346" s="3"/>
      <c r="H1346" s="457"/>
      <c r="I1346" s="460"/>
    </row>
    <row r="1347" spans="6:9" s="2" customFormat="1" ht="12.75">
      <c r="F1347" s="3"/>
      <c r="G1347" s="3"/>
      <c r="H1347" s="457"/>
      <c r="I1347" s="460"/>
    </row>
    <row r="1348" spans="6:9" s="2" customFormat="1" ht="12.75">
      <c r="F1348" s="3"/>
      <c r="G1348" s="3"/>
      <c r="H1348" s="457"/>
      <c r="I1348" s="460"/>
    </row>
    <row r="1349" spans="6:9" s="2" customFormat="1" ht="12.75">
      <c r="F1349" s="3"/>
      <c r="G1349" s="3"/>
      <c r="H1349" s="457"/>
      <c r="I1349" s="460"/>
    </row>
    <row r="1350" spans="6:9" s="2" customFormat="1" ht="12.75">
      <c r="F1350" s="3"/>
      <c r="G1350" s="3"/>
      <c r="H1350" s="457"/>
      <c r="I1350" s="460"/>
    </row>
    <row r="1351" spans="6:9" s="2" customFormat="1" ht="12.75">
      <c r="F1351" s="3"/>
      <c r="G1351" s="3"/>
      <c r="H1351" s="457"/>
      <c r="I1351" s="460"/>
    </row>
    <row r="1352" spans="6:9" s="2" customFormat="1" ht="12.75">
      <c r="F1352" s="3"/>
      <c r="G1352" s="3"/>
      <c r="H1352" s="457"/>
      <c r="I1352" s="460"/>
    </row>
    <row r="1353" spans="6:9" s="2" customFormat="1" ht="12.75">
      <c r="F1353" s="3"/>
      <c r="G1353" s="3"/>
      <c r="H1353" s="457"/>
      <c r="I1353" s="460"/>
    </row>
    <row r="1354" spans="6:9" s="2" customFormat="1" ht="12.75">
      <c r="F1354" s="3"/>
      <c r="G1354" s="3"/>
      <c r="H1354" s="457"/>
      <c r="I1354" s="460"/>
    </row>
    <row r="1355" spans="6:9" s="2" customFormat="1" ht="12.75">
      <c r="F1355" s="3"/>
      <c r="G1355" s="3"/>
      <c r="H1355" s="457"/>
      <c r="I1355" s="460"/>
    </row>
    <row r="1356" spans="6:9" s="2" customFormat="1" ht="12.75">
      <c r="F1356" s="3"/>
      <c r="G1356" s="3"/>
      <c r="H1356" s="457"/>
      <c r="I1356" s="460"/>
    </row>
    <row r="1357" spans="6:9" s="2" customFormat="1" ht="12.75">
      <c r="F1357" s="3"/>
      <c r="G1357" s="3"/>
      <c r="H1357" s="457"/>
      <c r="I1357" s="460"/>
    </row>
    <row r="1358" spans="6:9" s="2" customFormat="1" ht="12.75">
      <c r="F1358" s="3"/>
      <c r="G1358" s="3"/>
      <c r="H1358" s="457"/>
      <c r="I1358" s="460"/>
    </row>
    <row r="1359" spans="6:9" s="2" customFormat="1" ht="12.75">
      <c r="F1359" s="3"/>
      <c r="G1359" s="3"/>
      <c r="H1359" s="457"/>
      <c r="I1359" s="460"/>
    </row>
    <row r="1360" spans="6:9" s="2" customFormat="1" ht="12.75">
      <c r="F1360" s="3"/>
      <c r="G1360" s="3"/>
      <c r="H1360" s="457"/>
      <c r="I1360" s="460"/>
    </row>
    <row r="1361" spans="6:9" s="2" customFormat="1" ht="12.75">
      <c r="F1361" s="3"/>
      <c r="G1361" s="3"/>
      <c r="H1361" s="457"/>
      <c r="I1361" s="460"/>
    </row>
    <row r="1362" spans="6:9" s="2" customFormat="1" ht="12.75">
      <c r="F1362" s="3"/>
      <c r="G1362" s="3"/>
      <c r="H1362" s="457"/>
      <c r="I1362" s="460"/>
    </row>
    <row r="1363" spans="6:9" s="2" customFormat="1" ht="12.75">
      <c r="F1363" s="3"/>
      <c r="G1363" s="3"/>
      <c r="H1363" s="457"/>
      <c r="I1363" s="460"/>
    </row>
    <row r="1364" spans="6:9" s="2" customFormat="1" ht="12.75">
      <c r="F1364" s="3"/>
      <c r="G1364" s="3"/>
      <c r="H1364" s="457"/>
      <c r="I1364" s="460"/>
    </row>
    <row r="1365" spans="6:9" s="2" customFormat="1" ht="12.75">
      <c r="F1365" s="3"/>
      <c r="G1365" s="3"/>
      <c r="H1365" s="457"/>
      <c r="I1365" s="460"/>
    </row>
    <row r="1366" spans="6:9" s="2" customFormat="1" ht="12.75">
      <c r="F1366" s="3"/>
      <c r="G1366" s="3"/>
      <c r="H1366" s="457"/>
      <c r="I1366" s="460"/>
    </row>
    <row r="1367" spans="6:9" s="2" customFormat="1" ht="12.75">
      <c r="F1367" s="3"/>
      <c r="G1367" s="3"/>
      <c r="H1367" s="457"/>
      <c r="I1367" s="460"/>
    </row>
    <row r="1368" spans="6:9" s="2" customFormat="1" ht="12.75">
      <c r="F1368" s="3"/>
      <c r="G1368" s="3"/>
      <c r="H1368" s="457"/>
      <c r="I1368" s="460"/>
    </row>
    <row r="1369" spans="6:9" s="2" customFormat="1" ht="12.75">
      <c r="F1369" s="3"/>
      <c r="G1369" s="3"/>
      <c r="H1369" s="457"/>
      <c r="I1369" s="460"/>
    </row>
    <row r="1370" spans="6:9" s="2" customFormat="1" ht="12.75">
      <c r="F1370" s="3"/>
      <c r="G1370" s="3"/>
      <c r="H1370" s="457"/>
      <c r="I1370" s="460"/>
    </row>
    <row r="1371" spans="6:9" s="2" customFormat="1" ht="12.75">
      <c r="F1371" s="3"/>
      <c r="G1371" s="3"/>
      <c r="H1371" s="457"/>
      <c r="I1371" s="460"/>
    </row>
    <row r="1372" spans="6:9" s="2" customFormat="1" ht="12.75">
      <c r="F1372" s="3"/>
      <c r="G1372" s="3"/>
      <c r="H1372" s="457"/>
      <c r="I1372" s="460"/>
    </row>
    <row r="1373" spans="6:9" s="2" customFormat="1" ht="12.75">
      <c r="F1373" s="3"/>
      <c r="G1373" s="3"/>
      <c r="H1373" s="457"/>
      <c r="I1373" s="460"/>
    </row>
    <row r="1374" spans="6:9" s="2" customFormat="1" ht="12.75">
      <c r="F1374" s="3"/>
      <c r="G1374" s="3"/>
      <c r="H1374" s="457"/>
      <c r="I1374" s="460"/>
    </row>
    <row r="1375" spans="6:9" s="2" customFormat="1" ht="12.75">
      <c r="F1375" s="3"/>
      <c r="G1375" s="3"/>
      <c r="H1375" s="457"/>
      <c r="I1375" s="460"/>
    </row>
    <row r="1376" spans="6:9" s="2" customFormat="1" ht="12.75">
      <c r="F1376" s="3"/>
      <c r="G1376" s="3"/>
      <c r="H1376" s="457"/>
      <c r="I1376" s="460"/>
    </row>
    <row r="1377" spans="6:9" s="2" customFormat="1" ht="12.75">
      <c r="F1377" s="3"/>
      <c r="G1377" s="3"/>
      <c r="H1377" s="457"/>
      <c r="I1377" s="460"/>
    </row>
    <row r="1378" spans="6:9" s="2" customFormat="1" ht="12.75">
      <c r="F1378" s="3"/>
      <c r="G1378" s="3"/>
      <c r="H1378" s="457"/>
      <c r="I1378" s="460"/>
    </row>
    <row r="1379" spans="6:9" s="2" customFormat="1" ht="12.75">
      <c r="F1379" s="3"/>
      <c r="G1379" s="3"/>
      <c r="H1379" s="457"/>
      <c r="I1379" s="460"/>
    </row>
    <row r="1380" spans="6:9" s="2" customFormat="1" ht="12.75">
      <c r="F1380" s="3"/>
      <c r="G1380" s="3"/>
      <c r="H1380" s="457"/>
      <c r="I1380" s="460"/>
    </row>
    <row r="1381" spans="6:9" s="2" customFormat="1" ht="12.75">
      <c r="F1381" s="3"/>
      <c r="G1381" s="3"/>
      <c r="H1381" s="457"/>
      <c r="I1381" s="460"/>
    </row>
    <row r="1382" spans="6:9" s="2" customFormat="1" ht="12.75">
      <c r="F1382" s="3"/>
      <c r="G1382" s="3"/>
      <c r="H1382" s="457"/>
      <c r="I1382" s="460"/>
    </row>
    <row r="1383" spans="6:9" s="2" customFormat="1" ht="12.75">
      <c r="F1383" s="3"/>
      <c r="G1383" s="3"/>
      <c r="H1383" s="457"/>
      <c r="I1383" s="460"/>
    </row>
    <row r="1384" spans="6:9" s="2" customFormat="1" ht="12.75">
      <c r="F1384" s="3"/>
      <c r="G1384" s="3"/>
      <c r="H1384" s="457"/>
      <c r="I1384" s="460"/>
    </row>
    <row r="1385" spans="6:9" s="2" customFormat="1" ht="12.75">
      <c r="F1385" s="3"/>
      <c r="G1385" s="3"/>
      <c r="H1385" s="457"/>
      <c r="I1385" s="460"/>
    </row>
    <row r="1386" spans="6:9" s="2" customFormat="1" ht="12.75">
      <c r="F1386" s="3"/>
      <c r="G1386" s="3"/>
      <c r="H1386" s="457"/>
      <c r="I1386" s="460"/>
    </row>
    <row r="1387" spans="6:9" s="2" customFormat="1" ht="12.75">
      <c r="F1387" s="3"/>
      <c r="G1387" s="3"/>
      <c r="H1387" s="457"/>
      <c r="I1387" s="460"/>
    </row>
    <row r="1388" spans="6:9" s="2" customFormat="1" ht="12.75">
      <c r="F1388" s="3"/>
      <c r="G1388" s="3"/>
      <c r="H1388" s="457"/>
      <c r="I1388" s="460"/>
    </row>
    <row r="1389" spans="6:9" s="2" customFormat="1" ht="12.75">
      <c r="F1389" s="3"/>
      <c r="G1389" s="3"/>
      <c r="H1389" s="457"/>
      <c r="I1389" s="460"/>
    </row>
    <row r="1390" spans="6:9" s="2" customFormat="1" ht="12.75">
      <c r="F1390" s="3"/>
      <c r="G1390" s="3"/>
      <c r="H1390" s="457"/>
      <c r="I1390" s="460"/>
    </row>
    <row r="1391" spans="6:9" s="2" customFormat="1" ht="12.75">
      <c r="F1391" s="3"/>
      <c r="G1391" s="3"/>
      <c r="H1391" s="457"/>
      <c r="I1391" s="460"/>
    </row>
    <row r="1392" spans="6:9" s="2" customFormat="1" ht="12.75">
      <c r="F1392" s="3"/>
      <c r="G1392" s="3"/>
      <c r="H1392" s="457"/>
      <c r="I1392" s="460"/>
    </row>
    <row r="1393" spans="6:9" s="2" customFormat="1" ht="12.75">
      <c r="F1393" s="3"/>
      <c r="G1393" s="3"/>
      <c r="H1393" s="457"/>
      <c r="I1393" s="460"/>
    </row>
    <row r="1394" spans="6:9" s="2" customFormat="1" ht="12.75">
      <c r="F1394" s="3"/>
      <c r="G1394" s="3"/>
      <c r="H1394" s="457"/>
      <c r="I1394" s="460"/>
    </row>
    <row r="1395" spans="6:9" s="2" customFormat="1" ht="12.75">
      <c r="F1395" s="3"/>
      <c r="G1395" s="3"/>
      <c r="H1395" s="457"/>
      <c r="I1395" s="460"/>
    </row>
    <row r="1396" spans="6:9" s="2" customFormat="1" ht="12.75">
      <c r="F1396" s="3"/>
      <c r="G1396" s="3"/>
      <c r="H1396" s="457"/>
      <c r="I1396" s="460"/>
    </row>
    <row r="1397" spans="6:9" s="2" customFormat="1" ht="12.75">
      <c r="F1397" s="3"/>
      <c r="G1397" s="3"/>
      <c r="H1397" s="457"/>
      <c r="I1397" s="460"/>
    </row>
    <row r="1398" spans="6:9" s="2" customFormat="1" ht="12.75">
      <c r="F1398" s="3"/>
      <c r="G1398" s="3"/>
      <c r="H1398" s="457"/>
      <c r="I1398" s="460"/>
    </row>
    <row r="1399" spans="6:9" s="2" customFormat="1" ht="12.75">
      <c r="F1399" s="3"/>
      <c r="G1399" s="3"/>
      <c r="H1399" s="457"/>
      <c r="I1399" s="460"/>
    </row>
    <row r="1400" spans="6:9" s="2" customFormat="1" ht="12.75">
      <c r="F1400" s="3"/>
      <c r="G1400" s="3"/>
      <c r="H1400" s="457"/>
      <c r="I1400" s="460"/>
    </row>
    <row r="1401" spans="6:9" s="2" customFormat="1" ht="12.75">
      <c r="F1401" s="3"/>
      <c r="G1401" s="3"/>
      <c r="H1401" s="457"/>
      <c r="I1401" s="460"/>
    </row>
    <row r="1402" spans="6:9" s="2" customFormat="1" ht="12.75">
      <c r="F1402" s="3"/>
      <c r="G1402" s="3"/>
      <c r="H1402" s="457"/>
      <c r="I1402" s="460"/>
    </row>
    <row r="1403" spans="6:9" s="2" customFormat="1" ht="12.75">
      <c r="F1403" s="3"/>
      <c r="G1403" s="3"/>
      <c r="H1403" s="457"/>
      <c r="I1403" s="460"/>
    </row>
    <row r="1404" spans="6:9" s="2" customFormat="1" ht="12.75">
      <c r="F1404" s="3"/>
      <c r="G1404" s="3"/>
      <c r="H1404" s="457"/>
      <c r="I1404" s="460"/>
    </row>
    <row r="1405" spans="6:9" s="2" customFormat="1" ht="12.75">
      <c r="F1405" s="3"/>
      <c r="G1405" s="3"/>
      <c r="H1405" s="457"/>
      <c r="I1405" s="460"/>
    </row>
    <row r="1406" spans="6:9" s="2" customFormat="1" ht="12.75">
      <c r="F1406" s="3"/>
      <c r="G1406" s="3"/>
      <c r="H1406" s="457"/>
      <c r="I1406" s="460"/>
    </row>
    <row r="1407" spans="6:9" s="2" customFormat="1" ht="12.75">
      <c r="F1407" s="3"/>
      <c r="G1407" s="3"/>
      <c r="H1407" s="457"/>
      <c r="I1407" s="460"/>
    </row>
    <row r="1408" spans="6:9" s="2" customFormat="1" ht="12.75">
      <c r="F1408" s="3"/>
      <c r="G1408" s="3"/>
      <c r="H1408" s="457"/>
      <c r="I1408" s="460"/>
    </row>
    <row r="1409" spans="6:9" s="2" customFormat="1" ht="12.75">
      <c r="F1409" s="3"/>
      <c r="G1409" s="3"/>
      <c r="H1409" s="457"/>
      <c r="I1409" s="460"/>
    </row>
    <row r="1410" spans="6:9" s="2" customFormat="1" ht="12.75">
      <c r="F1410" s="3"/>
      <c r="G1410" s="3"/>
      <c r="H1410" s="457"/>
      <c r="I1410" s="460"/>
    </row>
    <row r="1411" spans="6:9" s="2" customFormat="1" ht="12.75">
      <c r="F1411" s="3"/>
      <c r="G1411" s="3"/>
      <c r="H1411" s="457"/>
      <c r="I1411" s="460"/>
    </row>
    <row r="1412" spans="6:9" s="2" customFormat="1" ht="12.75">
      <c r="F1412" s="3"/>
      <c r="G1412" s="3"/>
      <c r="H1412" s="457"/>
      <c r="I1412" s="460"/>
    </row>
    <row r="1413" spans="6:9" s="2" customFormat="1" ht="12.75">
      <c r="F1413" s="3"/>
      <c r="G1413" s="3"/>
      <c r="H1413" s="457"/>
      <c r="I1413" s="460"/>
    </row>
    <row r="1414" spans="6:9" s="2" customFormat="1" ht="12.75">
      <c r="F1414" s="3"/>
      <c r="G1414" s="3"/>
      <c r="H1414" s="457"/>
      <c r="I1414" s="460"/>
    </row>
    <row r="1415" spans="6:9" s="2" customFormat="1" ht="12.75">
      <c r="F1415" s="3"/>
      <c r="G1415" s="3"/>
      <c r="H1415" s="457"/>
      <c r="I1415" s="460"/>
    </row>
    <row r="1416" spans="6:9" s="2" customFormat="1" ht="12.75">
      <c r="F1416" s="3"/>
      <c r="G1416" s="3"/>
      <c r="H1416" s="457"/>
      <c r="I1416" s="460"/>
    </row>
    <row r="1417" spans="6:9" s="2" customFormat="1" ht="12.75">
      <c r="F1417" s="3"/>
      <c r="G1417" s="3"/>
      <c r="H1417" s="457"/>
      <c r="I1417" s="460"/>
    </row>
    <row r="1418" spans="6:9" s="2" customFormat="1" ht="12.75">
      <c r="F1418" s="3"/>
      <c r="G1418" s="3"/>
      <c r="H1418" s="457"/>
      <c r="I1418" s="460"/>
    </row>
    <row r="1419" spans="6:9" s="2" customFormat="1" ht="12.75">
      <c r="F1419" s="3"/>
      <c r="G1419" s="3"/>
      <c r="H1419" s="457"/>
      <c r="I1419" s="460"/>
    </row>
    <row r="1420" spans="6:9" s="2" customFormat="1" ht="12.75">
      <c r="F1420" s="3"/>
      <c r="G1420" s="3"/>
      <c r="H1420" s="457"/>
      <c r="I1420" s="460"/>
    </row>
    <row r="1421" spans="6:9" s="2" customFormat="1" ht="12.75">
      <c r="F1421" s="3"/>
      <c r="G1421" s="3"/>
      <c r="H1421" s="457"/>
      <c r="I1421" s="460"/>
    </row>
    <row r="1422" spans="6:9" s="2" customFormat="1" ht="12.75">
      <c r="F1422" s="3"/>
      <c r="G1422" s="3"/>
      <c r="H1422" s="457"/>
      <c r="I1422" s="460"/>
    </row>
    <row r="1423" spans="6:9" s="2" customFormat="1" ht="12.75">
      <c r="F1423" s="3"/>
      <c r="G1423" s="3"/>
      <c r="H1423" s="457"/>
      <c r="I1423" s="460"/>
    </row>
    <row r="1424" spans="6:9" s="2" customFormat="1" ht="12.75">
      <c r="F1424" s="3"/>
      <c r="G1424" s="3"/>
      <c r="H1424" s="457"/>
      <c r="I1424" s="460"/>
    </row>
    <row r="1425" spans="6:9" s="2" customFormat="1" ht="12.75">
      <c r="F1425" s="3"/>
      <c r="G1425" s="3"/>
      <c r="H1425" s="457"/>
      <c r="I1425" s="460"/>
    </row>
    <row r="1426" spans="6:9" s="2" customFormat="1" ht="12.75">
      <c r="F1426" s="3"/>
      <c r="G1426" s="3"/>
      <c r="H1426" s="457"/>
      <c r="I1426" s="460"/>
    </row>
    <row r="1427" spans="6:9" s="2" customFormat="1" ht="12.75">
      <c r="F1427" s="3"/>
      <c r="G1427" s="3"/>
      <c r="H1427" s="457"/>
      <c r="I1427" s="460"/>
    </row>
    <row r="1428" spans="6:9" s="2" customFormat="1" ht="12.75">
      <c r="F1428" s="3"/>
      <c r="G1428" s="3"/>
      <c r="H1428" s="457"/>
      <c r="I1428" s="460"/>
    </row>
    <row r="1429" spans="6:9" s="2" customFormat="1" ht="12.75">
      <c r="F1429" s="3"/>
      <c r="G1429" s="3"/>
      <c r="H1429" s="457"/>
      <c r="I1429" s="460"/>
    </row>
    <row r="1430" spans="6:9" s="2" customFormat="1" ht="12.75">
      <c r="F1430" s="3"/>
      <c r="G1430" s="3"/>
      <c r="H1430" s="457"/>
      <c r="I1430" s="460"/>
    </row>
    <row r="1431" spans="6:9" s="2" customFormat="1" ht="12.75">
      <c r="F1431" s="3"/>
      <c r="G1431" s="3"/>
      <c r="H1431" s="457"/>
      <c r="I1431" s="460"/>
    </row>
    <row r="1432" spans="6:9" s="2" customFormat="1" ht="12.75">
      <c r="F1432" s="3"/>
      <c r="G1432" s="3"/>
      <c r="H1432" s="457"/>
      <c r="I1432" s="460"/>
    </row>
    <row r="1433" spans="6:9" s="2" customFormat="1" ht="12.75">
      <c r="F1433" s="3"/>
      <c r="G1433" s="3"/>
      <c r="H1433" s="457"/>
      <c r="I1433" s="460"/>
    </row>
    <row r="1434" spans="6:9" s="2" customFormat="1" ht="12.75">
      <c r="F1434" s="3"/>
      <c r="G1434" s="3"/>
      <c r="H1434" s="457"/>
      <c r="I1434" s="460"/>
    </row>
    <row r="1435" spans="6:9" s="2" customFormat="1" ht="12.75">
      <c r="F1435" s="3"/>
      <c r="G1435" s="3"/>
      <c r="H1435" s="457"/>
      <c r="I1435" s="460"/>
    </row>
    <row r="1436" spans="6:9" s="2" customFormat="1" ht="12.75">
      <c r="F1436" s="3"/>
      <c r="G1436" s="3"/>
      <c r="H1436" s="457"/>
      <c r="I1436" s="460"/>
    </row>
    <row r="1437" spans="6:9" s="2" customFormat="1" ht="12.75">
      <c r="F1437" s="3"/>
      <c r="G1437" s="3"/>
      <c r="H1437" s="457"/>
      <c r="I1437" s="460"/>
    </row>
    <row r="1438" spans="6:9" s="2" customFormat="1" ht="12.75">
      <c r="F1438" s="3"/>
      <c r="G1438" s="3"/>
      <c r="H1438" s="457"/>
      <c r="I1438" s="460"/>
    </row>
    <row r="1439" spans="6:9" s="2" customFormat="1" ht="12.75">
      <c r="F1439" s="3"/>
      <c r="G1439" s="3"/>
      <c r="H1439" s="457"/>
      <c r="I1439" s="460"/>
    </row>
    <row r="1440" spans="6:9" s="2" customFormat="1" ht="12.75">
      <c r="F1440" s="3"/>
      <c r="G1440" s="3"/>
      <c r="H1440" s="457"/>
      <c r="I1440" s="460"/>
    </row>
    <row r="1441" spans="6:9" s="2" customFormat="1" ht="12.75">
      <c r="F1441" s="3"/>
      <c r="G1441" s="3"/>
      <c r="H1441" s="457"/>
      <c r="I1441" s="460"/>
    </row>
    <row r="1442" spans="6:9" s="2" customFormat="1" ht="12.75">
      <c r="F1442" s="3"/>
      <c r="G1442" s="3"/>
      <c r="H1442" s="457"/>
      <c r="I1442" s="460"/>
    </row>
    <row r="1443" spans="6:9" s="2" customFormat="1" ht="12.75">
      <c r="F1443" s="3"/>
      <c r="G1443" s="3"/>
      <c r="H1443" s="457"/>
      <c r="I1443" s="460"/>
    </row>
    <row r="1444" spans="6:9" s="2" customFormat="1" ht="12.75">
      <c r="F1444" s="3"/>
      <c r="G1444" s="3"/>
      <c r="H1444" s="457"/>
      <c r="I1444" s="460"/>
    </row>
    <row r="1445" spans="6:9" s="2" customFormat="1" ht="12.75">
      <c r="F1445" s="3"/>
      <c r="G1445" s="3"/>
      <c r="H1445" s="457"/>
      <c r="I1445" s="460"/>
    </row>
    <row r="1446" spans="6:9" s="2" customFormat="1" ht="12.75">
      <c r="F1446" s="3"/>
      <c r="G1446" s="3"/>
      <c r="H1446" s="457"/>
      <c r="I1446" s="460"/>
    </row>
    <row r="1447" spans="6:9" s="2" customFormat="1" ht="12.75">
      <c r="F1447" s="3"/>
      <c r="G1447" s="3"/>
      <c r="H1447" s="457"/>
      <c r="I1447" s="460"/>
    </row>
    <row r="1448" spans="6:9" s="2" customFormat="1" ht="12.75">
      <c r="F1448" s="3"/>
      <c r="G1448" s="3"/>
      <c r="H1448" s="457"/>
      <c r="I1448" s="460"/>
    </row>
    <row r="1449" spans="6:9" s="2" customFormat="1" ht="12.75">
      <c r="F1449" s="3"/>
      <c r="G1449" s="3"/>
      <c r="H1449" s="457"/>
      <c r="I1449" s="460"/>
    </row>
    <row r="1450" spans="6:9" s="2" customFormat="1" ht="12.75">
      <c r="F1450" s="3"/>
      <c r="G1450" s="3"/>
      <c r="H1450" s="457"/>
      <c r="I1450" s="460"/>
    </row>
    <row r="1451" spans="6:9" s="2" customFormat="1" ht="12.75">
      <c r="F1451" s="3"/>
      <c r="G1451" s="3"/>
      <c r="H1451" s="457"/>
      <c r="I1451" s="460"/>
    </row>
    <row r="1452" spans="6:9" s="2" customFormat="1" ht="12.75">
      <c r="F1452" s="3"/>
      <c r="G1452" s="3"/>
      <c r="H1452" s="457"/>
      <c r="I1452" s="460"/>
    </row>
    <row r="1453" spans="6:9" s="2" customFormat="1" ht="12.75">
      <c r="F1453" s="3"/>
      <c r="G1453" s="3"/>
      <c r="H1453" s="457"/>
      <c r="I1453" s="460"/>
    </row>
    <row r="1454" spans="6:9" s="2" customFormat="1" ht="12.75">
      <c r="F1454" s="3"/>
      <c r="G1454" s="3"/>
      <c r="H1454" s="457"/>
      <c r="I1454" s="460"/>
    </row>
    <row r="1455" spans="6:9" s="2" customFormat="1" ht="12.75">
      <c r="F1455" s="3"/>
      <c r="G1455" s="3"/>
      <c r="H1455" s="457"/>
      <c r="I1455" s="460"/>
    </row>
    <row r="1456" spans="6:9" s="2" customFormat="1" ht="12.75">
      <c r="F1456" s="3"/>
      <c r="G1456" s="3"/>
      <c r="H1456" s="457"/>
      <c r="I1456" s="460"/>
    </row>
    <row r="1457" spans="6:9" s="2" customFormat="1" ht="12.75">
      <c r="F1457" s="3"/>
      <c r="G1457" s="3"/>
      <c r="H1457" s="457"/>
      <c r="I1457" s="460"/>
    </row>
    <row r="1458" spans="6:9" s="2" customFormat="1" ht="12.75">
      <c r="F1458" s="3"/>
      <c r="G1458" s="3"/>
      <c r="H1458" s="457"/>
      <c r="I1458" s="460"/>
    </row>
    <row r="1459" spans="6:9" s="2" customFormat="1" ht="12.75">
      <c r="F1459" s="3"/>
      <c r="G1459" s="3"/>
      <c r="H1459" s="457"/>
      <c r="I1459" s="460"/>
    </row>
    <row r="1460" spans="6:9" s="2" customFormat="1" ht="12.75">
      <c r="F1460" s="3"/>
      <c r="G1460" s="3"/>
      <c r="H1460" s="457"/>
      <c r="I1460" s="460"/>
    </row>
    <row r="1461" spans="6:9" s="2" customFormat="1" ht="12.75">
      <c r="F1461" s="3"/>
      <c r="G1461" s="3"/>
      <c r="H1461" s="457"/>
      <c r="I1461" s="460"/>
    </row>
    <row r="1462" spans="6:9" s="2" customFormat="1" ht="12.75">
      <c r="F1462" s="3"/>
      <c r="G1462" s="3"/>
      <c r="H1462" s="457"/>
      <c r="I1462" s="460"/>
    </row>
    <row r="1463" spans="6:9" s="2" customFormat="1" ht="12.75">
      <c r="F1463" s="3"/>
      <c r="G1463" s="3"/>
      <c r="H1463" s="457"/>
      <c r="I1463" s="460"/>
    </row>
    <row r="1464" spans="6:9" s="2" customFormat="1" ht="12.75">
      <c r="F1464" s="3"/>
      <c r="G1464" s="3"/>
      <c r="H1464" s="457"/>
      <c r="I1464" s="460"/>
    </row>
    <row r="1465" spans="6:9" s="2" customFormat="1" ht="12.75">
      <c r="F1465" s="3"/>
      <c r="G1465" s="3"/>
      <c r="H1465" s="457"/>
      <c r="I1465" s="460"/>
    </row>
    <row r="1466" spans="6:9" s="2" customFormat="1" ht="12.75">
      <c r="F1466" s="3"/>
      <c r="G1466" s="3"/>
      <c r="H1466" s="457"/>
      <c r="I1466" s="460"/>
    </row>
    <row r="1467" spans="6:9" s="2" customFormat="1" ht="12.75">
      <c r="F1467" s="3"/>
      <c r="G1467" s="3"/>
      <c r="H1467" s="457"/>
      <c r="I1467" s="460"/>
    </row>
    <row r="1468" spans="6:9" s="2" customFormat="1" ht="12.75">
      <c r="F1468" s="3"/>
      <c r="G1468" s="3"/>
      <c r="H1468" s="457"/>
      <c r="I1468" s="460"/>
    </row>
    <row r="1469" spans="6:9" s="2" customFormat="1" ht="12.75">
      <c r="F1469" s="3"/>
      <c r="G1469" s="3"/>
      <c r="H1469" s="457"/>
      <c r="I1469" s="460"/>
    </row>
    <row r="1470" spans="6:9" s="2" customFormat="1" ht="12.75">
      <c r="F1470" s="3"/>
      <c r="G1470" s="3"/>
      <c r="H1470" s="457"/>
      <c r="I1470" s="460"/>
    </row>
    <row r="1471" spans="6:9" s="2" customFormat="1" ht="12.75">
      <c r="F1471" s="3"/>
      <c r="G1471" s="3"/>
      <c r="H1471" s="457"/>
      <c r="I1471" s="460"/>
    </row>
    <row r="1472" spans="6:9" s="2" customFormat="1" ht="12.75">
      <c r="F1472" s="3"/>
      <c r="G1472" s="3"/>
      <c r="H1472" s="457"/>
      <c r="I1472" s="460"/>
    </row>
    <row r="1473" spans="6:9" s="2" customFormat="1" ht="12.75">
      <c r="F1473" s="3"/>
      <c r="G1473" s="3"/>
      <c r="H1473" s="457"/>
      <c r="I1473" s="460"/>
    </row>
    <row r="1474" spans="6:9" s="2" customFormat="1" ht="12.75">
      <c r="F1474" s="3"/>
      <c r="G1474" s="3"/>
      <c r="H1474" s="457"/>
      <c r="I1474" s="460"/>
    </row>
    <row r="1475" spans="6:9" s="2" customFormat="1" ht="12.75">
      <c r="F1475" s="3"/>
      <c r="G1475" s="3"/>
      <c r="H1475" s="457"/>
      <c r="I1475" s="460"/>
    </row>
    <row r="1476" spans="6:9" s="2" customFormat="1" ht="12.75">
      <c r="F1476" s="3"/>
      <c r="G1476" s="3"/>
      <c r="H1476" s="457"/>
      <c r="I1476" s="460"/>
    </row>
    <row r="1477" spans="6:9" s="2" customFormat="1" ht="12.75">
      <c r="F1477" s="3"/>
      <c r="G1477" s="3"/>
      <c r="H1477" s="457"/>
      <c r="I1477" s="460"/>
    </row>
    <row r="1478" spans="6:9" s="2" customFormat="1" ht="12.75">
      <c r="F1478" s="3"/>
      <c r="G1478" s="3"/>
      <c r="H1478" s="457"/>
      <c r="I1478" s="460"/>
    </row>
    <row r="1479" spans="6:9" s="2" customFormat="1" ht="12.75">
      <c r="F1479" s="3"/>
      <c r="G1479" s="3"/>
      <c r="H1479" s="457"/>
      <c r="I1479" s="460"/>
    </row>
    <row r="1480" spans="6:9" s="2" customFormat="1" ht="12.75">
      <c r="F1480" s="3"/>
      <c r="G1480" s="3"/>
      <c r="H1480" s="457"/>
      <c r="I1480" s="460"/>
    </row>
    <row r="1481" spans="6:9" s="2" customFormat="1" ht="12.75">
      <c r="F1481" s="3"/>
      <c r="G1481" s="3"/>
      <c r="H1481" s="457"/>
      <c r="I1481" s="460"/>
    </row>
    <row r="1482" spans="6:9" s="2" customFormat="1" ht="12.75">
      <c r="F1482" s="3"/>
      <c r="G1482" s="3"/>
      <c r="H1482" s="457"/>
      <c r="I1482" s="460"/>
    </row>
    <row r="1483" spans="6:9" s="2" customFormat="1" ht="12.75">
      <c r="F1483" s="3"/>
      <c r="G1483" s="3"/>
      <c r="H1483" s="457"/>
      <c r="I1483" s="460"/>
    </row>
    <row r="1484" spans="6:9" s="2" customFormat="1" ht="12.75">
      <c r="F1484" s="3"/>
      <c r="G1484" s="3"/>
      <c r="H1484" s="457"/>
      <c r="I1484" s="460"/>
    </row>
    <row r="1485" spans="6:9" s="2" customFormat="1" ht="12.75">
      <c r="F1485" s="3"/>
      <c r="G1485" s="3"/>
      <c r="H1485" s="457"/>
      <c r="I1485" s="460"/>
    </row>
    <row r="1486" spans="6:9" s="2" customFormat="1" ht="12.75">
      <c r="F1486" s="3"/>
      <c r="G1486" s="3"/>
      <c r="H1486" s="457"/>
      <c r="I1486" s="460"/>
    </row>
    <row r="1487" spans="6:9" s="2" customFormat="1" ht="12.75">
      <c r="F1487" s="3"/>
      <c r="G1487" s="3"/>
      <c r="H1487" s="457"/>
      <c r="I1487" s="460"/>
    </row>
    <row r="1488" spans="6:9" s="2" customFormat="1" ht="12.75">
      <c r="F1488" s="3"/>
      <c r="G1488" s="3"/>
      <c r="H1488" s="457"/>
      <c r="I1488" s="460"/>
    </row>
    <row r="1489" spans="6:9" s="2" customFormat="1" ht="12.75">
      <c r="F1489" s="3"/>
      <c r="G1489" s="3"/>
      <c r="H1489" s="457"/>
      <c r="I1489" s="460"/>
    </row>
    <row r="1490" spans="6:9" s="2" customFormat="1" ht="12.75">
      <c r="F1490" s="3"/>
      <c r="G1490" s="3"/>
      <c r="H1490" s="457"/>
      <c r="I1490" s="460"/>
    </row>
    <row r="1491" spans="6:9" s="2" customFormat="1" ht="12.75">
      <c r="F1491" s="3"/>
      <c r="G1491" s="3"/>
      <c r="H1491" s="457"/>
      <c r="I1491" s="460"/>
    </row>
    <row r="1492" spans="6:9" s="2" customFormat="1" ht="12.75">
      <c r="F1492" s="3"/>
      <c r="G1492" s="3"/>
      <c r="H1492" s="457"/>
      <c r="I1492" s="460"/>
    </row>
    <row r="1493" spans="6:9" s="2" customFormat="1" ht="12.75">
      <c r="F1493" s="3"/>
      <c r="G1493" s="3"/>
      <c r="H1493" s="457"/>
      <c r="I1493" s="460"/>
    </row>
    <row r="1494" spans="6:9" s="2" customFormat="1" ht="12.75">
      <c r="F1494" s="3"/>
      <c r="G1494" s="3"/>
      <c r="H1494" s="457"/>
      <c r="I1494" s="460"/>
    </row>
    <row r="1495" spans="6:9" s="2" customFormat="1" ht="12.75">
      <c r="F1495" s="3"/>
      <c r="G1495" s="3"/>
      <c r="H1495" s="457"/>
      <c r="I1495" s="460"/>
    </row>
    <row r="1496" spans="6:9" s="2" customFormat="1" ht="12.75">
      <c r="F1496" s="3"/>
      <c r="G1496" s="3"/>
      <c r="H1496" s="457"/>
      <c r="I1496" s="460"/>
    </row>
    <row r="1497" spans="6:9" s="2" customFormat="1" ht="12.75">
      <c r="F1497" s="3"/>
      <c r="G1497" s="3"/>
      <c r="H1497" s="457"/>
      <c r="I1497" s="460"/>
    </row>
    <row r="1498" spans="6:9" s="2" customFormat="1" ht="12.75">
      <c r="F1498" s="3"/>
      <c r="G1498" s="3"/>
      <c r="H1498" s="457"/>
      <c r="I1498" s="460"/>
    </row>
    <row r="1499" spans="6:9" s="2" customFormat="1" ht="12.75">
      <c r="F1499" s="3"/>
      <c r="G1499" s="3"/>
      <c r="H1499" s="457"/>
      <c r="I1499" s="460"/>
    </row>
    <row r="1500" spans="6:9" s="2" customFormat="1" ht="12.75">
      <c r="F1500" s="3"/>
      <c r="G1500" s="3"/>
      <c r="H1500" s="457"/>
      <c r="I1500" s="460"/>
    </row>
    <row r="1501" spans="6:9" s="2" customFormat="1" ht="12.75">
      <c r="F1501" s="3"/>
      <c r="G1501" s="3"/>
      <c r="H1501" s="457"/>
      <c r="I1501" s="460"/>
    </row>
    <row r="1502" spans="6:9" s="2" customFormat="1" ht="12.75">
      <c r="F1502" s="3"/>
      <c r="G1502" s="3"/>
      <c r="H1502" s="457"/>
      <c r="I1502" s="460"/>
    </row>
    <row r="1503" spans="6:9" s="2" customFormat="1" ht="12.75">
      <c r="F1503" s="3"/>
      <c r="G1503" s="3"/>
      <c r="H1503" s="457"/>
      <c r="I1503" s="460"/>
    </row>
    <row r="1504" spans="6:9" s="2" customFormat="1" ht="12.75">
      <c r="F1504" s="3"/>
      <c r="G1504" s="3"/>
      <c r="H1504" s="457"/>
      <c r="I1504" s="460"/>
    </row>
    <row r="1505" spans="6:9" s="2" customFormat="1" ht="12.75">
      <c r="F1505" s="3"/>
      <c r="G1505" s="3"/>
      <c r="H1505" s="457"/>
      <c r="I1505" s="460"/>
    </row>
    <row r="1506" spans="6:9" s="2" customFormat="1" ht="12.75">
      <c r="F1506" s="3"/>
      <c r="G1506" s="3"/>
      <c r="H1506" s="457"/>
      <c r="I1506" s="460"/>
    </row>
    <row r="1507" spans="6:9" s="2" customFormat="1" ht="12.75">
      <c r="F1507" s="3"/>
      <c r="G1507" s="3"/>
      <c r="H1507" s="457"/>
      <c r="I1507" s="460"/>
    </row>
    <row r="1508" spans="6:9" s="2" customFormat="1" ht="12.75">
      <c r="F1508" s="3"/>
      <c r="G1508" s="3"/>
      <c r="H1508" s="457"/>
      <c r="I1508" s="460"/>
    </row>
    <row r="1509" spans="6:9" s="2" customFormat="1" ht="12.75">
      <c r="F1509" s="3"/>
      <c r="G1509" s="3"/>
      <c r="H1509" s="457"/>
      <c r="I1509" s="460"/>
    </row>
    <row r="1510" spans="6:9" s="2" customFormat="1" ht="12.75">
      <c r="F1510" s="3"/>
      <c r="G1510" s="3"/>
      <c r="H1510" s="457"/>
      <c r="I1510" s="460"/>
    </row>
    <row r="1511" spans="6:9" s="2" customFormat="1" ht="12.75">
      <c r="F1511" s="3"/>
      <c r="G1511" s="3"/>
      <c r="H1511" s="457"/>
      <c r="I1511" s="460"/>
    </row>
    <row r="1512" spans="6:9" s="2" customFormat="1" ht="12.75">
      <c r="F1512" s="3"/>
      <c r="G1512" s="3"/>
      <c r="H1512" s="457"/>
      <c r="I1512" s="460"/>
    </row>
    <row r="1513" spans="6:9" s="2" customFormat="1" ht="12.75">
      <c r="F1513" s="3"/>
      <c r="G1513" s="3"/>
      <c r="H1513" s="457"/>
      <c r="I1513" s="460"/>
    </row>
    <row r="1514" spans="6:9" s="2" customFormat="1" ht="12.75">
      <c r="F1514" s="3"/>
      <c r="G1514" s="3"/>
      <c r="H1514" s="457"/>
      <c r="I1514" s="460"/>
    </row>
    <row r="1515" spans="6:9" s="2" customFormat="1" ht="12.75">
      <c r="F1515" s="3"/>
      <c r="G1515" s="3"/>
      <c r="H1515" s="457"/>
      <c r="I1515" s="460"/>
    </row>
    <row r="1516" spans="6:9" s="2" customFormat="1" ht="12.75">
      <c r="F1516" s="3"/>
      <c r="G1516" s="3"/>
      <c r="H1516" s="457"/>
      <c r="I1516" s="460"/>
    </row>
    <row r="1517" spans="6:9" s="2" customFormat="1" ht="12.75">
      <c r="F1517" s="3"/>
      <c r="G1517" s="3"/>
      <c r="H1517" s="457"/>
      <c r="I1517" s="460"/>
    </row>
    <row r="1518" spans="6:9" s="2" customFormat="1" ht="12.75">
      <c r="F1518" s="3"/>
      <c r="G1518" s="3"/>
      <c r="H1518" s="457"/>
      <c r="I1518" s="460"/>
    </row>
    <row r="1519" spans="6:9" s="2" customFormat="1" ht="12.75">
      <c r="F1519" s="3"/>
      <c r="G1519" s="3"/>
      <c r="H1519" s="457"/>
      <c r="I1519" s="460"/>
    </row>
    <row r="1520" spans="6:9" s="2" customFormat="1" ht="12.75">
      <c r="F1520" s="3"/>
      <c r="G1520" s="3"/>
      <c r="H1520" s="457"/>
      <c r="I1520" s="460"/>
    </row>
    <row r="1521" spans="6:9" s="2" customFormat="1" ht="12.75">
      <c r="F1521" s="3"/>
      <c r="G1521" s="3"/>
      <c r="H1521" s="457"/>
      <c r="I1521" s="460"/>
    </row>
    <row r="1522" spans="6:9" s="2" customFormat="1" ht="12.75">
      <c r="F1522" s="3"/>
      <c r="G1522" s="3"/>
      <c r="H1522" s="457"/>
      <c r="I1522" s="460"/>
    </row>
    <row r="1523" spans="6:9" s="2" customFormat="1" ht="12.75">
      <c r="F1523" s="3"/>
      <c r="G1523" s="3"/>
      <c r="H1523" s="457"/>
      <c r="I1523" s="460"/>
    </row>
    <row r="1524" spans="6:9" s="2" customFormat="1" ht="12.75">
      <c r="F1524" s="3"/>
      <c r="G1524" s="3"/>
      <c r="H1524" s="457"/>
      <c r="I1524" s="460"/>
    </row>
    <row r="1525" spans="6:9" s="2" customFormat="1" ht="12.75">
      <c r="F1525" s="3"/>
      <c r="G1525" s="3"/>
      <c r="H1525" s="457"/>
      <c r="I1525" s="460"/>
    </row>
    <row r="1526" spans="6:9" s="2" customFormat="1" ht="12.75">
      <c r="F1526" s="3"/>
      <c r="G1526" s="3"/>
      <c r="H1526" s="457"/>
      <c r="I1526" s="460"/>
    </row>
    <row r="1527" spans="6:9" s="2" customFormat="1" ht="12.75">
      <c r="F1527" s="3"/>
      <c r="G1527" s="3"/>
      <c r="H1527" s="457"/>
      <c r="I1527" s="460"/>
    </row>
    <row r="1528" spans="6:9" s="2" customFormat="1" ht="12.75">
      <c r="F1528" s="3"/>
      <c r="G1528" s="3"/>
      <c r="H1528" s="457"/>
      <c r="I1528" s="460"/>
    </row>
    <row r="1529" spans="6:9" s="2" customFormat="1" ht="12.75">
      <c r="F1529" s="3"/>
      <c r="G1529" s="3"/>
      <c r="H1529" s="457"/>
      <c r="I1529" s="460"/>
    </row>
    <row r="1530" spans="6:9" s="2" customFormat="1" ht="12.75">
      <c r="F1530" s="3"/>
      <c r="G1530" s="3"/>
      <c r="H1530" s="457"/>
      <c r="I1530" s="460"/>
    </row>
    <row r="1531" spans="6:9" s="2" customFormat="1" ht="12.75">
      <c r="F1531" s="3"/>
      <c r="G1531" s="3"/>
      <c r="H1531" s="457"/>
      <c r="I1531" s="460"/>
    </row>
    <row r="1532" spans="6:9" s="2" customFormat="1" ht="12.75">
      <c r="F1532" s="3"/>
      <c r="G1532" s="3"/>
      <c r="H1532" s="457"/>
      <c r="I1532" s="460"/>
    </row>
    <row r="1533" spans="6:9" s="2" customFormat="1" ht="12.75">
      <c r="F1533" s="3"/>
      <c r="G1533" s="3"/>
      <c r="H1533" s="457"/>
      <c r="I1533" s="460"/>
    </row>
    <row r="1534" spans="6:9" s="2" customFormat="1" ht="12.75">
      <c r="F1534" s="3"/>
      <c r="G1534" s="3"/>
      <c r="H1534" s="457"/>
      <c r="I1534" s="460"/>
    </row>
    <row r="1535" spans="6:9" s="2" customFormat="1" ht="12.75">
      <c r="F1535" s="3"/>
      <c r="G1535" s="3"/>
      <c r="H1535" s="457"/>
      <c r="I1535" s="460"/>
    </row>
    <row r="1536" spans="6:9" s="2" customFormat="1" ht="12.75">
      <c r="F1536" s="3"/>
      <c r="G1536" s="3"/>
      <c r="H1536" s="457"/>
      <c r="I1536" s="460"/>
    </row>
    <row r="1537" spans="6:9" s="2" customFormat="1" ht="12.75">
      <c r="F1537" s="3"/>
      <c r="G1537" s="3"/>
      <c r="H1537" s="457"/>
      <c r="I1537" s="460"/>
    </row>
    <row r="1538" spans="6:9" s="2" customFormat="1" ht="12.75">
      <c r="F1538" s="3"/>
      <c r="G1538" s="3"/>
      <c r="H1538" s="457"/>
      <c r="I1538" s="460"/>
    </row>
    <row r="1539" spans="6:9" s="2" customFormat="1" ht="12.75">
      <c r="F1539" s="3"/>
      <c r="G1539" s="3"/>
      <c r="H1539" s="457"/>
      <c r="I1539" s="460"/>
    </row>
    <row r="1540" spans="6:9" s="2" customFormat="1" ht="12.75">
      <c r="F1540" s="3"/>
      <c r="G1540" s="3"/>
      <c r="H1540" s="457"/>
      <c r="I1540" s="460"/>
    </row>
    <row r="1541" spans="6:9" s="2" customFormat="1" ht="12.75">
      <c r="F1541" s="3"/>
      <c r="G1541" s="3"/>
      <c r="H1541" s="457"/>
      <c r="I1541" s="460"/>
    </row>
    <row r="1542" spans="6:9" s="2" customFormat="1" ht="12.75">
      <c r="F1542" s="3"/>
      <c r="G1542" s="3"/>
      <c r="H1542" s="457"/>
      <c r="I1542" s="460"/>
    </row>
    <row r="1543" spans="6:9" s="2" customFormat="1" ht="12.75">
      <c r="F1543" s="3"/>
      <c r="G1543" s="3"/>
      <c r="H1543" s="457"/>
      <c r="I1543" s="460"/>
    </row>
    <row r="1544" spans="6:9" s="2" customFormat="1" ht="12.75">
      <c r="F1544" s="3"/>
      <c r="G1544" s="3"/>
      <c r="H1544" s="457"/>
      <c r="I1544" s="460"/>
    </row>
    <row r="1545" spans="6:9" s="2" customFormat="1" ht="12.75">
      <c r="F1545" s="3"/>
      <c r="G1545" s="3"/>
      <c r="H1545" s="457"/>
      <c r="I1545" s="460"/>
    </row>
    <row r="1546" spans="6:9" s="2" customFormat="1" ht="12.75">
      <c r="F1546" s="3"/>
      <c r="G1546" s="3"/>
      <c r="H1546" s="457"/>
      <c r="I1546" s="460"/>
    </row>
    <row r="1547" spans="6:9" s="2" customFormat="1" ht="12.75">
      <c r="F1547" s="3"/>
      <c r="G1547" s="3"/>
      <c r="H1547" s="457"/>
      <c r="I1547" s="460"/>
    </row>
    <row r="1548" spans="6:9" s="2" customFormat="1" ht="12.75">
      <c r="F1548" s="3"/>
      <c r="G1548" s="3"/>
      <c r="H1548" s="457"/>
      <c r="I1548" s="460"/>
    </row>
    <row r="1549" spans="6:9" s="2" customFormat="1" ht="12.75">
      <c r="F1549" s="3"/>
      <c r="G1549" s="3"/>
      <c r="H1549" s="457"/>
      <c r="I1549" s="460"/>
    </row>
    <row r="1550" spans="6:9" s="2" customFormat="1" ht="12.75">
      <c r="F1550" s="3"/>
      <c r="G1550" s="3"/>
      <c r="H1550" s="457"/>
      <c r="I1550" s="460"/>
    </row>
    <row r="1551" spans="6:9" s="2" customFormat="1" ht="12.75">
      <c r="F1551" s="3"/>
      <c r="G1551" s="3"/>
      <c r="H1551" s="457"/>
      <c r="I1551" s="460"/>
    </row>
    <row r="1552" spans="6:9" s="2" customFormat="1" ht="12.75">
      <c r="F1552" s="3"/>
      <c r="G1552" s="3"/>
      <c r="H1552" s="457"/>
      <c r="I1552" s="460"/>
    </row>
    <row r="1553" spans="6:9" s="2" customFormat="1" ht="12.75">
      <c r="F1553" s="3"/>
      <c r="G1553" s="3"/>
      <c r="H1553" s="457"/>
      <c r="I1553" s="460"/>
    </row>
    <row r="1554" spans="6:9" s="2" customFormat="1" ht="12.75">
      <c r="F1554" s="3"/>
      <c r="G1554" s="3"/>
      <c r="H1554" s="457"/>
      <c r="I1554" s="460"/>
    </row>
    <row r="1555" spans="6:9" s="2" customFormat="1" ht="12.75">
      <c r="F1555" s="3"/>
      <c r="G1555" s="3"/>
      <c r="H1555" s="457"/>
      <c r="I1555" s="460"/>
    </row>
    <row r="1556" spans="6:9" s="2" customFormat="1" ht="12.75">
      <c r="F1556" s="3"/>
      <c r="G1556" s="3"/>
      <c r="H1556" s="457"/>
      <c r="I1556" s="460"/>
    </row>
    <row r="1557" spans="6:9" s="2" customFormat="1" ht="12.75">
      <c r="F1557" s="3"/>
      <c r="G1557" s="3"/>
      <c r="H1557" s="457"/>
      <c r="I1557" s="460"/>
    </row>
    <row r="1558" spans="6:9" s="2" customFormat="1" ht="12.75">
      <c r="F1558" s="3"/>
      <c r="G1558" s="3"/>
      <c r="H1558" s="457"/>
      <c r="I1558" s="460"/>
    </row>
    <row r="1559" spans="6:9" s="2" customFormat="1" ht="12.75">
      <c r="F1559" s="3"/>
      <c r="G1559" s="3"/>
      <c r="H1559" s="457"/>
      <c r="I1559" s="460"/>
    </row>
    <row r="1560" spans="6:9" s="2" customFormat="1" ht="12.75">
      <c r="F1560" s="3"/>
      <c r="G1560" s="3"/>
      <c r="H1560" s="457"/>
      <c r="I1560" s="460"/>
    </row>
    <row r="1561" spans="6:9" s="2" customFormat="1" ht="12.75">
      <c r="F1561" s="3"/>
      <c r="G1561" s="3"/>
      <c r="H1561" s="457"/>
      <c r="I1561" s="460"/>
    </row>
    <row r="1562" spans="6:9" s="2" customFormat="1" ht="12.75">
      <c r="F1562" s="3"/>
      <c r="G1562" s="3"/>
      <c r="H1562" s="457"/>
      <c r="I1562" s="460"/>
    </row>
    <row r="1563" spans="6:9" s="2" customFormat="1" ht="12.75">
      <c r="F1563" s="3"/>
      <c r="G1563" s="3"/>
      <c r="H1563" s="457"/>
      <c r="I1563" s="460"/>
    </row>
    <row r="1564" spans="6:9" s="2" customFormat="1" ht="12.75">
      <c r="F1564" s="3"/>
      <c r="G1564" s="3"/>
      <c r="H1564" s="457"/>
      <c r="I1564" s="460"/>
    </row>
    <row r="1565" spans="6:9" s="2" customFormat="1" ht="12.75">
      <c r="F1565" s="3"/>
      <c r="G1565" s="3"/>
      <c r="H1565" s="457"/>
      <c r="I1565" s="460"/>
    </row>
    <row r="1566" spans="6:9" s="2" customFormat="1" ht="12.75">
      <c r="F1566" s="3"/>
      <c r="G1566" s="3"/>
      <c r="H1566" s="457"/>
      <c r="I1566" s="460"/>
    </row>
    <row r="1567" spans="6:9" s="2" customFormat="1" ht="12.75">
      <c r="F1567" s="3"/>
      <c r="G1567" s="3"/>
      <c r="H1567" s="457"/>
      <c r="I1567" s="460"/>
    </row>
    <row r="1568" spans="6:9" s="2" customFormat="1" ht="12.75">
      <c r="F1568" s="3"/>
      <c r="G1568" s="3"/>
      <c r="H1568" s="457"/>
      <c r="I1568" s="460"/>
    </row>
    <row r="1569" spans="6:9" s="2" customFormat="1" ht="12.75">
      <c r="F1569" s="3"/>
      <c r="G1569" s="3"/>
      <c r="H1569" s="457"/>
      <c r="I1569" s="460"/>
    </row>
    <row r="1570" spans="6:9" s="2" customFormat="1" ht="12.75">
      <c r="F1570" s="3"/>
      <c r="G1570" s="3"/>
      <c r="H1570" s="457"/>
      <c r="I1570" s="460"/>
    </row>
    <row r="1571" spans="6:9" s="2" customFormat="1" ht="12.75">
      <c r="F1571" s="3"/>
      <c r="G1571" s="3"/>
      <c r="H1571" s="457"/>
      <c r="I1571" s="460"/>
    </row>
    <row r="1572" spans="6:9" s="2" customFormat="1" ht="12.75">
      <c r="F1572" s="3"/>
      <c r="G1572" s="3"/>
      <c r="H1572" s="457"/>
      <c r="I1572" s="460"/>
    </row>
    <row r="1573" spans="6:9" s="2" customFormat="1" ht="12.75">
      <c r="F1573" s="3"/>
      <c r="G1573" s="3"/>
      <c r="H1573" s="457"/>
      <c r="I1573" s="460"/>
    </row>
    <row r="1574" spans="6:9" s="2" customFormat="1" ht="12.75">
      <c r="F1574" s="3"/>
      <c r="G1574" s="3"/>
      <c r="H1574" s="457"/>
      <c r="I1574" s="460"/>
    </row>
    <row r="1575" spans="6:9" s="2" customFormat="1" ht="12.75">
      <c r="F1575" s="3"/>
      <c r="G1575" s="3"/>
      <c r="H1575" s="457"/>
      <c r="I1575" s="460"/>
    </row>
    <row r="1576" spans="6:9" s="2" customFormat="1" ht="12.75">
      <c r="F1576" s="3"/>
      <c r="G1576" s="3"/>
      <c r="H1576" s="457"/>
      <c r="I1576" s="460"/>
    </row>
    <row r="1577" spans="6:9" s="2" customFormat="1" ht="12.75">
      <c r="F1577" s="3"/>
      <c r="G1577" s="3"/>
      <c r="H1577" s="457"/>
      <c r="I1577" s="460"/>
    </row>
    <row r="1578" spans="6:9" s="2" customFormat="1" ht="12.75">
      <c r="F1578" s="3"/>
      <c r="G1578" s="3"/>
      <c r="H1578" s="457"/>
      <c r="I1578" s="460"/>
    </row>
    <row r="1579" spans="6:9" s="2" customFormat="1" ht="12.75">
      <c r="F1579" s="3"/>
      <c r="G1579" s="3"/>
      <c r="H1579" s="457"/>
      <c r="I1579" s="460"/>
    </row>
    <row r="1580" spans="6:9" s="2" customFormat="1" ht="12.75">
      <c r="F1580" s="3"/>
      <c r="G1580" s="3"/>
      <c r="H1580" s="457"/>
      <c r="I1580" s="460"/>
    </row>
    <row r="1581" spans="6:9" s="2" customFormat="1" ht="12.75">
      <c r="F1581" s="3"/>
      <c r="G1581" s="3"/>
      <c r="H1581" s="457"/>
      <c r="I1581" s="460"/>
    </row>
    <row r="1582" spans="6:9" s="2" customFormat="1" ht="12.75">
      <c r="F1582" s="3"/>
      <c r="G1582" s="3"/>
      <c r="H1582" s="457"/>
      <c r="I1582" s="460"/>
    </row>
    <row r="1583" spans="6:9" s="2" customFormat="1" ht="12.75">
      <c r="F1583" s="3"/>
      <c r="G1583" s="3"/>
      <c r="H1583" s="457"/>
      <c r="I1583" s="460"/>
    </row>
    <row r="1584" spans="6:9" s="2" customFormat="1" ht="12.75">
      <c r="F1584" s="3"/>
      <c r="G1584" s="3"/>
      <c r="H1584" s="457"/>
      <c r="I1584" s="460"/>
    </row>
    <row r="1585" spans="6:9" s="2" customFormat="1" ht="12.75">
      <c r="F1585" s="3"/>
      <c r="G1585" s="3"/>
      <c r="H1585" s="457"/>
      <c r="I1585" s="460"/>
    </row>
    <row r="1586" spans="6:9" s="2" customFormat="1" ht="12.75">
      <c r="F1586" s="3"/>
      <c r="G1586" s="3"/>
      <c r="H1586" s="457"/>
      <c r="I1586" s="460"/>
    </row>
    <row r="1587" spans="6:9" s="2" customFormat="1" ht="12.75">
      <c r="F1587" s="3"/>
      <c r="G1587" s="3"/>
      <c r="H1587" s="457"/>
      <c r="I1587" s="460"/>
    </row>
    <row r="1588" spans="6:9" s="2" customFormat="1" ht="12.75">
      <c r="F1588" s="3"/>
      <c r="G1588" s="3"/>
      <c r="H1588" s="457"/>
      <c r="I1588" s="460"/>
    </row>
    <row r="1589" spans="6:9" s="2" customFormat="1" ht="12.75">
      <c r="F1589" s="3"/>
      <c r="G1589" s="3"/>
      <c r="H1589" s="457"/>
      <c r="I1589" s="460"/>
    </row>
    <row r="1590" spans="6:9" s="2" customFormat="1" ht="12.75">
      <c r="F1590" s="3"/>
      <c r="G1590" s="3"/>
      <c r="H1590" s="457"/>
      <c r="I1590" s="460"/>
    </row>
    <row r="1591" spans="6:9" s="2" customFormat="1" ht="12.75">
      <c r="F1591" s="3"/>
      <c r="G1591" s="3"/>
      <c r="H1591" s="457"/>
      <c r="I1591" s="460"/>
    </row>
    <row r="1592" spans="6:9" s="2" customFormat="1" ht="12.75">
      <c r="F1592" s="3"/>
      <c r="G1592" s="3"/>
      <c r="H1592" s="457"/>
      <c r="I1592" s="460"/>
    </row>
    <row r="1593" spans="6:9" s="2" customFormat="1" ht="12.75">
      <c r="F1593" s="3"/>
      <c r="G1593" s="3"/>
      <c r="H1593" s="457"/>
      <c r="I1593" s="460"/>
    </row>
    <row r="1594" spans="6:9" s="2" customFormat="1" ht="12.75">
      <c r="F1594" s="3"/>
      <c r="G1594" s="3"/>
      <c r="H1594" s="457"/>
      <c r="I1594" s="460"/>
    </row>
    <row r="1595" spans="6:9" s="2" customFormat="1" ht="12.75">
      <c r="F1595" s="3"/>
      <c r="G1595" s="3"/>
      <c r="H1595" s="457"/>
      <c r="I1595" s="460"/>
    </row>
    <row r="1596" spans="6:9" s="2" customFormat="1" ht="12.75">
      <c r="F1596" s="3"/>
      <c r="G1596" s="3"/>
      <c r="H1596" s="457"/>
      <c r="I1596" s="460"/>
    </row>
    <row r="1597" spans="6:9" s="2" customFormat="1" ht="12.75">
      <c r="F1597" s="3"/>
      <c r="G1597" s="3"/>
      <c r="H1597" s="457"/>
      <c r="I1597" s="460"/>
    </row>
    <row r="1598" spans="6:9" s="2" customFormat="1" ht="12.75">
      <c r="F1598" s="3"/>
      <c r="G1598" s="3"/>
      <c r="H1598" s="457"/>
      <c r="I1598" s="460"/>
    </row>
    <row r="1599" spans="6:9" s="2" customFormat="1" ht="12.75">
      <c r="F1599" s="3"/>
      <c r="G1599" s="3"/>
      <c r="H1599" s="457"/>
      <c r="I1599" s="460"/>
    </row>
    <row r="1600" spans="6:9" s="2" customFormat="1" ht="12.75">
      <c r="F1600" s="3"/>
      <c r="G1600" s="3"/>
      <c r="H1600" s="457"/>
      <c r="I1600" s="460"/>
    </row>
    <row r="1601" spans="6:9" s="2" customFormat="1" ht="12.75">
      <c r="F1601" s="3"/>
      <c r="G1601" s="3"/>
      <c r="H1601" s="457"/>
      <c r="I1601" s="460"/>
    </row>
    <row r="1602" spans="6:9" s="2" customFormat="1" ht="12.75">
      <c r="F1602" s="3"/>
      <c r="G1602" s="3"/>
      <c r="H1602" s="457"/>
      <c r="I1602" s="460"/>
    </row>
    <row r="1603" spans="6:9" s="2" customFormat="1" ht="12.75">
      <c r="F1603" s="3"/>
      <c r="G1603" s="3"/>
      <c r="H1603" s="457"/>
      <c r="I1603" s="460"/>
    </row>
    <row r="1604" spans="6:9" s="2" customFormat="1" ht="12.75">
      <c r="F1604" s="3"/>
      <c r="G1604" s="3"/>
      <c r="H1604" s="457"/>
      <c r="I1604" s="460"/>
    </row>
    <row r="1605" spans="6:9" s="2" customFormat="1" ht="12.75">
      <c r="F1605" s="3"/>
      <c r="G1605" s="3"/>
      <c r="H1605" s="457"/>
      <c r="I1605" s="460"/>
    </row>
    <row r="1606" spans="6:9" s="2" customFormat="1" ht="12.75">
      <c r="F1606" s="3"/>
      <c r="G1606" s="3"/>
      <c r="H1606" s="457"/>
      <c r="I1606" s="460"/>
    </row>
    <row r="1607" spans="6:9" s="2" customFormat="1" ht="12.75">
      <c r="F1607" s="3"/>
      <c r="G1607" s="3"/>
      <c r="H1607" s="457"/>
      <c r="I1607" s="460"/>
    </row>
    <row r="1608" spans="6:9" s="2" customFormat="1" ht="12.75">
      <c r="F1608" s="3"/>
      <c r="G1608" s="3"/>
      <c r="H1608" s="457"/>
      <c r="I1608" s="460"/>
    </row>
    <row r="1609" spans="6:9" s="2" customFormat="1" ht="12.75">
      <c r="F1609" s="3"/>
      <c r="G1609" s="3"/>
      <c r="H1609" s="457"/>
      <c r="I1609" s="460"/>
    </row>
    <row r="1610" spans="6:9" s="2" customFormat="1" ht="12.75">
      <c r="F1610" s="3"/>
      <c r="G1610" s="3"/>
      <c r="H1610" s="457"/>
      <c r="I1610" s="460"/>
    </row>
    <row r="1611" spans="6:9" s="2" customFormat="1" ht="12.75">
      <c r="F1611" s="3"/>
      <c r="G1611" s="3"/>
      <c r="H1611" s="457"/>
      <c r="I1611" s="460"/>
    </row>
    <row r="1612" spans="6:9" s="2" customFormat="1" ht="12.75">
      <c r="F1612" s="3"/>
      <c r="G1612" s="3"/>
      <c r="H1612" s="457"/>
      <c r="I1612" s="460"/>
    </row>
    <row r="1613" spans="6:9" s="2" customFormat="1" ht="12.75">
      <c r="F1613" s="3"/>
      <c r="G1613" s="3"/>
      <c r="H1613" s="457"/>
      <c r="I1613" s="460"/>
    </row>
    <row r="1614" spans="6:9" s="2" customFormat="1" ht="12.75">
      <c r="F1614" s="3"/>
      <c r="G1614" s="3"/>
      <c r="H1614" s="457"/>
      <c r="I1614" s="460"/>
    </row>
    <row r="1615" spans="6:9" s="2" customFormat="1" ht="12.75">
      <c r="F1615" s="3"/>
      <c r="G1615" s="3"/>
      <c r="H1615" s="457"/>
      <c r="I1615" s="460"/>
    </row>
    <row r="1616" spans="6:9" s="2" customFormat="1" ht="12.75">
      <c r="F1616" s="3"/>
      <c r="G1616" s="3"/>
      <c r="H1616" s="457"/>
      <c r="I1616" s="460"/>
    </row>
    <row r="1617" spans="6:9" s="2" customFormat="1" ht="12.75">
      <c r="F1617" s="3"/>
      <c r="G1617" s="3"/>
      <c r="H1617" s="457"/>
      <c r="I1617" s="460"/>
    </row>
    <row r="1618" spans="6:9" s="2" customFormat="1" ht="12.75">
      <c r="F1618" s="3"/>
      <c r="G1618" s="3"/>
      <c r="H1618" s="457"/>
      <c r="I1618" s="460"/>
    </row>
    <row r="1619" spans="6:9" s="2" customFormat="1" ht="12.75">
      <c r="F1619" s="3"/>
      <c r="G1619" s="3"/>
      <c r="H1619" s="457"/>
      <c r="I1619" s="460"/>
    </row>
    <row r="1620" spans="6:9" s="2" customFormat="1" ht="12.75">
      <c r="F1620" s="3"/>
      <c r="G1620" s="3"/>
      <c r="H1620" s="457"/>
      <c r="I1620" s="460"/>
    </row>
    <row r="1621" spans="6:9" s="2" customFormat="1" ht="12.75">
      <c r="F1621" s="3"/>
      <c r="G1621" s="3"/>
      <c r="H1621" s="457"/>
      <c r="I1621" s="460"/>
    </row>
    <row r="1622" spans="6:9" s="2" customFormat="1" ht="12.75">
      <c r="F1622" s="3"/>
      <c r="G1622" s="3"/>
      <c r="H1622" s="457"/>
      <c r="I1622" s="460"/>
    </row>
    <row r="1623" spans="6:9" s="2" customFormat="1" ht="12.75">
      <c r="F1623" s="3"/>
      <c r="G1623" s="3"/>
      <c r="H1623" s="457"/>
      <c r="I1623" s="460"/>
    </row>
    <row r="1624" spans="6:9" s="2" customFormat="1" ht="12.75">
      <c r="F1624" s="3"/>
      <c r="G1624" s="3"/>
      <c r="H1624" s="457"/>
      <c r="I1624" s="460"/>
    </row>
    <row r="1625" spans="6:9" s="2" customFormat="1" ht="12.75">
      <c r="F1625" s="3"/>
      <c r="G1625" s="3"/>
      <c r="H1625" s="457"/>
      <c r="I1625" s="460"/>
    </row>
    <row r="1626" spans="6:9" s="2" customFormat="1" ht="12.75">
      <c r="F1626" s="3"/>
      <c r="G1626" s="3"/>
      <c r="H1626" s="457"/>
      <c r="I1626" s="460"/>
    </row>
    <row r="1627" spans="6:9" s="2" customFormat="1" ht="12.75">
      <c r="F1627" s="3"/>
      <c r="G1627" s="3"/>
      <c r="H1627" s="457"/>
      <c r="I1627" s="460"/>
    </row>
    <row r="1628" spans="6:9" s="2" customFormat="1" ht="12.75">
      <c r="F1628" s="3"/>
      <c r="G1628" s="3"/>
      <c r="H1628" s="457"/>
      <c r="I1628" s="460"/>
    </row>
    <row r="1629" spans="6:9" s="2" customFormat="1" ht="12.75">
      <c r="F1629" s="3"/>
      <c r="G1629" s="3"/>
      <c r="H1629" s="457"/>
      <c r="I1629" s="460"/>
    </row>
    <row r="1630" spans="6:9" s="2" customFormat="1" ht="12.75">
      <c r="F1630" s="3"/>
      <c r="G1630" s="3"/>
      <c r="H1630" s="457"/>
      <c r="I1630" s="460"/>
    </row>
    <row r="1631" spans="6:9" s="2" customFormat="1" ht="12.75">
      <c r="F1631" s="3"/>
      <c r="G1631" s="3"/>
      <c r="H1631" s="457"/>
      <c r="I1631" s="460"/>
    </row>
    <row r="1632" spans="6:9" s="2" customFormat="1" ht="12.75">
      <c r="F1632" s="3"/>
      <c r="G1632" s="3"/>
      <c r="H1632" s="457"/>
      <c r="I1632" s="460"/>
    </row>
    <row r="1633" spans="6:9" s="2" customFormat="1" ht="12.75">
      <c r="F1633" s="3"/>
      <c r="G1633" s="3"/>
      <c r="H1633" s="457"/>
      <c r="I1633" s="460"/>
    </row>
    <row r="1634" spans="6:9" s="2" customFormat="1" ht="12.75">
      <c r="F1634" s="3"/>
      <c r="G1634" s="3"/>
      <c r="H1634" s="457"/>
      <c r="I1634" s="460"/>
    </row>
    <row r="1635" spans="6:9" s="2" customFormat="1" ht="12.75">
      <c r="F1635" s="3"/>
      <c r="G1635" s="3"/>
      <c r="H1635" s="457"/>
      <c r="I1635" s="460"/>
    </row>
    <row r="1636" spans="6:9" s="2" customFormat="1" ht="12.75">
      <c r="F1636" s="3"/>
      <c r="G1636" s="3"/>
      <c r="H1636" s="457"/>
      <c r="I1636" s="460"/>
    </row>
    <row r="1637" spans="6:9" s="2" customFormat="1" ht="12.75">
      <c r="F1637" s="3"/>
      <c r="G1637" s="3"/>
      <c r="H1637" s="457"/>
      <c r="I1637" s="460"/>
    </row>
    <row r="1638" spans="6:9" s="2" customFormat="1" ht="12.75">
      <c r="F1638" s="3"/>
      <c r="G1638" s="3"/>
      <c r="H1638" s="457"/>
      <c r="I1638" s="460"/>
    </row>
    <row r="1639" spans="6:9" s="2" customFormat="1" ht="12.75">
      <c r="F1639" s="3"/>
      <c r="G1639" s="3"/>
      <c r="H1639" s="457"/>
      <c r="I1639" s="460"/>
    </row>
    <row r="1640" spans="6:9" s="2" customFormat="1" ht="12.75">
      <c r="F1640" s="3"/>
      <c r="G1640" s="3"/>
      <c r="H1640" s="457"/>
      <c r="I1640" s="460"/>
    </row>
    <row r="1641" spans="6:9" s="2" customFormat="1" ht="12.75">
      <c r="F1641" s="3"/>
      <c r="G1641" s="3"/>
      <c r="H1641" s="457"/>
      <c r="I1641" s="460"/>
    </row>
    <row r="1642" spans="6:9" s="2" customFormat="1" ht="12.75">
      <c r="F1642" s="3"/>
      <c r="G1642" s="3"/>
      <c r="H1642" s="457"/>
      <c r="I1642" s="460"/>
    </row>
    <row r="1643" spans="6:9" s="2" customFormat="1" ht="12.75">
      <c r="F1643" s="3"/>
      <c r="G1643" s="3"/>
      <c r="H1643" s="457"/>
      <c r="I1643" s="460"/>
    </row>
    <row r="1644" spans="6:9" s="2" customFormat="1" ht="12.75">
      <c r="F1644" s="3"/>
      <c r="G1644" s="3"/>
      <c r="H1644" s="457"/>
      <c r="I1644" s="460"/>
    </row>
    <row r="1645" spans="6:9" s="2" customFormat="1" ht="12.75">
      <c r="F1645" s="3"/>
      <c r="G1645" s="3"/>
      <c r="H1645" s="457"/>
      <c r="I1645" s="460"/>
    </row>
    <row r="1646" spans="6:9" s="2" customFormat="1" ht="12.75">
      <c r="F1646" s="3"/>
      <c r="G1646" s="3"/>
      <c r="H1646" s="457"/>
      <c r="I1646" s="460"/>
    </row>
    <row r="1647" spans="6:9" s="2" customFormat="1" ht="12.75">
      <c r="F1647" s="3"/>
      <c r="G1647" s="3"/>
      <c r="H1647" s="457"/>
      <c r="I1647" s="460"/>
    </row>
    <row r="1648" spans="6:9" s="2" customFormat="1" ht="12.75">
      <c r="F1648" s="3"/>
      <c r="G1648" s="3"/>
      <c r="H1648" s="457"/>
      <c r="I1648" s="460"/>
    </row>
    <row r="1649" spans="6:9" s="2" customFormat="1" ht="12.75">
      <c r="F1649" s="3"/>
      <c r="G1649" s="3"/>
      <c r="H1649" s="457"/>
      <c r="I1649" s="460"/>
    </row>
    <row r="1650" spans="6:9" s="2" customFormat="1" ht="12.75">
      <c r="F1650" s="3"/>
      <c r="G1650" s="3"/>
      <c r="H1650" s="457"/>
      <c r="I1650" s="460"/>
    </row>
    <row r="1651" spans="6:9" s="2" customFormat="1" ht="12.75">
      <c r="F1651" s="3"/>
      <c r="G1651" s="3"/>
      <c r="H1651" s="457"/>
      <c r="I1651" s="460"/>
    </row>
    <row r="1652" spans="6:9" s="2" customFormat="1" ht="12.75">
      <c r="F1652" s="3"/>
      <c r="G1652" s="3"/>
      <c r="H1652" s="457"/>
      <c r="I1652" s="460"/>
    </row>
    <row r="1653" spans="6:9" s="2" customFormat="1" ht="12.75">
      <c r="F1653" s="3"/>
      <c r="G1653" s="3"/>
      <c r="H1653" s="457"/>
      <c r="I1653" s="460"/>
    </row>
    <row r="1654" spans="6:9" s="2" customFormat="1" ht="12.75">
      <c r="F1654" s="3"/>
      <c r="G1654" s="3"/>
      <c r="H1654" s="457"/>
      <c r="I1654" s="460"/>
    </row>
    <row r="1655" spans="6:9" s="2" customFormat="1" ht="12.75">
      <c r="F1655" s="3"/>
      <c r="G1655" s="3"/>
      <c r="H1655" s="457"/>
      <c r="I1655" s="460"/>
    </row>
    <row r="1656" spans="6:9" s="2" customFormat="1" ht="12.75">
      <c r="F1656" s="3"/>
      <c r="G1656" s="3"/>
      <c r="H1656" s="457"/>
      <c r="I1656" s="460"/>
    </row>
    <row r="1657" spans="6:9" s="2" customFormat="1" ht="12.75">
      <c r="F1657" s="3"/>
      <c r="G1657" s="3"/>
      <c r="H1657" s="457"/>
      <c r="I1657" s="460"/>
    </row>
  </sheetData>
  <sheetProtection password="CE32" sheet="1" objects="1" scenarios="1"/>
  <mergeCells count="1">
    <mergeCell ref="N4:R4"/>
  </mergeCells>
  <printOptions verticalCentered="1"/>
  <pageMargins left="0" right="0" top="0.3937007874015748" bottom="0.3937007874015748" header="0" footer="0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111"/>
  <dimension ref="A1:FE1657"/>
  <sheetViews>
    <sheetView showRowColHeaders="0" showZeros="0" showOutlineSymbols="0" zoomScale="80" zoomScaleNormal="80" workbookViewId="0" topLeftCell="A1">
      <pane xSplit="10" ySplit="7" topLeftCell="K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H33" sqref="H33"/>
    </sheetView>
  </sheetViews>
  <sheetFormatPr defaultColWidth="11.421875" defaultRowHeight="12.75" outlineLevelRow="1"/>
  <cols>
    <col min="1" max="1" width="4.7109375" style="12" customWidth="1"/>
    <col min="2" max="2" width="5.28125" style="12" customWidth="1"/>
    <col min="3" max="3" width="18.57421875" style="12" customWidth="1"/>
    <col min="4" max="4" width="19.421875" style="12" customWidth="1"/>
    <col min="5" max="5" width="12.00390625" style="12" customWidth="1"/>
    <col min="6" max="6" width="10.8515625" style="14" customWidth="1"/>
    <col min="7" max="7" width="12.7109375" style="14" customWidth="1"/>
    <col min="8" max="8" width="10.57421875" style="13" customWidth="1"/>
    <col min="9" max="9" width="9.421875" style="15" customWidth="1"/>
    <col min="10" max="10" width="14.7109375" style="12" customWidth="1"/>
    <col min="11" max="11" width="16.28125" style="12" customWidth="1"/>
    <col min="12" max="12" width="16.421875" style="12" customWidth="1"/>
    <col min="13" max="13" width="46.28125" style="12" customWidth="1"/>
    <col min="14" max="14" width="6.7109375" style="12" customWidth="1"/>
    <col min="15" max="15" width="8.421875" style="12" customWidth="1"/>
    <col min="16" max="16" width="8.28125" style="12" customWidth="1"/>
    <col min="17" max="17" width="7.57421875" style="12" customWidth="1"/>
    <col min="18" max="18" width="6.7109375" style="12" customWidth="1"/>
    <col min="19" max="19" width="3.140625" style="12" customWidth="1"/>
    <col min="20" max="20" width="5.421875" style="12" hidden="1" customWidth="1"/>
    <col min="21" max="25" width="0" style="12" hidden="1" customWidth="1"/>
    <col min="26" max="16384" width="11.421875" style="12" customWidth="1"/>
  </cols>
  <sheetData>
    <row r="1" spans="1:97" s="197" customFormat="1" ht="27.75" customHeight="1" thickBot="1">
      <c r="A1" s="188" t="s">
        <v>172</v>
      </c>
      <c r="B1" s="186"/>
      <c r="C1" s="186"/>
      <c r="D1" s="186"/>
      <c r="E1" s="33" t="s">
        <v>200</v>
      </c>
      <c r="F1" s="187" t="s">
        <v>199</v>
      </c>
      <c r="G1" s="32"/>
      <c r="H1" s="32"/>
      <c r="I1" s="32"/>
      <c r="J1" s="49"/>
      <c r="K1" s="49"/>
      <c r="L1" s="99"/>
      <c r="M1" s="44"/>
      <c r="N1" s="276"/>
      <c r="O1" s="277"/>
      <c r="P1" s="277"/>
      <c r="Q1" s="277"/>
      <c r="R1" s="277"/>
      <c r="S1" s="200"/>
      <c r="T1" s="103"/>
      <c r="U1" s="103"/>
      <c r="V1" s="103"/>
      <c r="W1" s="103">
        <v>1</v>
      </c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</row>
    <row r="2" spans="1:97" s="197" customFormat="1" ht="13.5" customHeight="1">
      <c r="A2" s="40"/>
      <c r="B2" s="35"/>
      <c r="C2" s="35"/>
      <c r="D2" s="256"/>
      <c r="E2" s="41"/>
      <c r="F2" s="42"/>
      <c r="G2" s="43"/>
      <c r="H2" s="176"/>
      <c r="I2" s="176"/>
      <c r="J2" s="177"/>
      <c r="K2" s="177"/>
      <c r="L2" s="98"/>
      <c r="M2" s="29"/>
      <c r="N2" s="276"/>
      <c r="O2" s="277"/>
      <c r="P2" s="277"/>
      <c r="Q2" s="277"/>
      <c r="R2" s="277"/>
      <c r="S2" s="200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</row>
    <row r="3" spans="1:97" s="282" customFormat="1" ht="15.75" customHeight="1">
      <c r="A3" s="45"/>
      <c r="B3" s="11"/>
      <c r="C3" s="46" t="s">
        <v>37</v>
      </c>
      <c r="D3" s="11"/>
      <c r="E3" s="11"/>
      <c r="F3" s="463" t="s">
        <v>219</v>
      </c>
      <c r="G3" s="47" t="s">
        <v>217</v>
      </c>
      <c r="H3" s="31"/>
      <c r="I3" s="637"/>
      <c r="J3" s="46" t="s">
        <v>157</v>
      </c>
      <c r="K3" s="639">
        <v>2002</v>
      </c>
      <c r="L3" s="176"/>
      <c r="M3" s="279"/>
      <c r="N3" s="280"/>
      <c r="O3" s="280"/>
      <c r="P3" s="280"/>
      <c r="Q3" s="280"/>
      <c r="R3" s="280"/>
      <c r="S3" s="280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</row>
    <row r="4" spans="1:161" s="282" customFormat="1" ht="15.75" customHeight="1">
      <c r="A4" s="34"/>
      <c r="B4" s="34"/>
      <c r="C4" s="46" t="s">
        <v>155</v>
      </c>
      <c r="D4" s="97"/>
      <c r="E4" s="8"/>
      <c r="F4" s="176"/>
      <c r="G4" s="47" t="s">
        <v>198</v>
      </c>
      <c r="H4" s="31"/>
      <c r="I4" s="638"/>
      <c r="J4" s="46" t="s">
        <v>38</v>
      </c>
      <c r="K4" s="108">
        <f>INDEX(Stammdaten!C225:E326,U4,2)</f>
        <v>0</v>
      </c>
      <c r="L4" s="48" t="s">
        <v>49</v>
      </c>
      <c r="M4" s="461"/>
      <c r="N4" s="784"/>
      <c r="O4" s="785"/>
      <c r="P4" s="785"/>
      <c r="Q4" s="785"/>
      <c r="R4" s="785"/>
      <c r="S4" s="283"/>
      <c r="T4" s="284"/>
      <c r="U4" s="281">
        <v>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</row>
    <row r="5" spans="1:161" s="282" customFormat="1" ht="15.75" customHeight="1">
      <c r="A5" s="43"/>
      <c r="B5" s="8"/>
      <c r="C5" s="45"/>
      <c r="D5" s="45"/>
      <c r="E5" s="45"/>
      <c r="F5" s="30"/>
      <c r="G5" s="176"/>
      <c r="H5" s="176"/>
      <c r="I5" s="176"/>
      <c r="J5" s="46" t="s">
        <v>215</v>
      </c>
      <c r="K5" s="257">
        <f ca="1">TODAY()</f>
        <v>37564</v>
      </c>
      <c r="L5" s="38"/>
      <c r="M5" s="205"/>
      <c r="N5" s="285"/>
      <c r="O5" s="286"/>
      <c r="P5" s="286"/>
      <c r="Q5" s="286"/>
      <c r="R5" s="286"/>
      <c r="S5" s="283"/>
      <c r="T5" s="284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</row>
    <row r="6" spans="1:161" s="282" customFormat="1" ht="39" customHeight="1" thickBot="1">
      <c r="A6" s="168" t="s">
        <v>158</v>
      </c>
      <c r="B6" s="169"/>
      <c r="C6" s="170"/>
      <c r="D6" s="171" t="s">
        <v>54</v>
      </c>
      <c r="E6" s="172" t="s">
        <v>81</v>
      </c>
      <c r="F6" s="173" t="s">
        <v>194</v>
      </c>
      <c r="G6" s="173" t="s">
        <v>68</v>
      </c>
      <c r="H6" s="174" t="s">
        <v>161</v>
      </c>
      <c r="I6" s="175" t="s">
        <v>193</v>
      </c>
      <c r="J6" s="175" t="s">
        <v>156</v>
      </c>
      <c r="K6" s="175" t="s">
        <v>61</v>
      </c>
      <c r="L6" s="175" t="s">
        <v>162</v>
      </c>
      <c r="M6" s="287" t="s">
        <v>169</v>
      </c>
      <c r="N6" s="288" t="s">
        <v>10</v>
      </c>
      <c r="O6" s="288" t="s">
        <v>11</v>
      </c>
      <c r="P6" s="288" t="s">
        <v>12</v>
      </c>
      <c r="Q6" s="288" t="s">
        <v>93</v>
      </c>
      <c r="R6" s="288" t="s">
        <v>96</v>
      </c>
      <c r="S6" s="289"/>
      <c r="T6" s="290"/>
      <c r="U6" s="291"/>
      <c r="V6" s="291"/>
      <c r="W6" s="291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</row>
    <row r="7" spans="1:105" s="297" customFormat="1" ht="24" customHeight="1">
      <c r="A7" s="161"/>
      <c r="B7" s="162"/>
      <c r="C7" s="163"/>
      <c r="D7" s="164"/>
      <c r="E7" s="165"/>
      <c r="F7" s="166"/>
      <c r="G7" s="166"/>
      <c r="H7" s="167"/>
      <c r="I7" s="165"/>
      <c r="J7" s="165"/>
      <c r="K7" s="60"/>
      <c r="L7" s="165"/>
      <c r="M7" s="292"/>
      <c r="N7" s="293"/>
      <c r="O7" s="294"/>
      <c r="P7" s="294"/>
      <c r="Q7" s="294"/>
      <c r="R7" s="294"/>
      <c r="S7" s="295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</row>
    <row r="8" spans="1:161" s="2" customFormat="1" ht="15.75" customHeight="1">
      <c r="A8" s="178" t="s">
        <v>1</v>
      </c>
      <c r="B8" s="104"/>
      <c r="C8" s="105"/>
      <c r="D8" s="298"/>
      <c r="E8" s="299"/>
      <c r="F8" s="300"/>
      <c r="G8" s="301"/>
      <c r="H8" s="301"/>
      <c r="I8" s="302"/>
      <c r="J8" s="300"/>
      <c r="K8" s="303"/>
      <c r="L8" s="300"/>
      <c r="M8" s="209"/>
      <c r="N8" s="304"/>
      <c r="O8" s="205"/>
      <c r="P8" s="205"/>
      <c r="Q8" s="205"/>
      <c r="R8" s="205"/>
      <c r="S8" s="101"/>
      <c r="T8" s="305"/>
      <c r="U8" s="305"/>
      <c r="V8" s="305"/>
      <c r="W8" s="305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</row>
    <row r="9" spans="1:161" s="2" customFormat="1" ht="15.75" customHeight="1" outlineLevel="1">
      <c r="A9" s="106"/>
      <c r="B9" s="106"/>
      <c r="C9" s="106"/>
      <c r="D9" s="308"/>
      <c r="E9" s="578">
        <f>INDEX(Stammdaten!$C$5:$E$21,U9,2)</f>
        <v>0</v>
      </c>
      <c r="F9" s="629"/>
      <c r="G9" s="619"/>
      <c r="H9" s="594">
        <f>INDEX(Stammdaten!$C$5:$E$42,U9,3)</f>
        <v>0</v>
      </c>
      <c r="I9" s="309"/>
      <c r="J9" s="611">
        <f aca="true" t="shared" si="0" ref="J9:J16">IF(H9&lt;0.01,"",E9*H9)</f>
      </c>
      <c r="K9" s="611">
        <f aca="true" t="shared" si="1" ref="K9:K16">IF(I9&lt;0.01,"",I9*F9)</f>
      </c>
      <c r="L9" s="581">
        <f aca="true" t="shared" si="2" ref="L9:L16">IF(H9&lt;0.01,"",J9*$K$4)</f>
      </c>
      <c r="M9" s="39"/>
      <c r="N9" s="310"/>
      <c r="O9" s="311"/>
      <c r="P9" s="311"/>
      <c r="Q9" s="311"/>
      <c r="R9" s="311"/>
      <c r="S9" s="312"/>
      <c r="T9" s="313"/>
      <c r="U9" s="313">
        <v>1</v>
      </c>
      <c r="V9" s="313"/>
      <c r="W9" s="313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</row>
    <row r="10" spans="1:105" s="2" customFormat="1" ht="15.75" customHeight="1" outlineLevel="1">
      <c r="A10" s="106"/>
      <c r="B10" s="106"/>
      <c r="C10" s="106"/>
      <c r="D10" s="308"/>
      <c r="E10" s="582">
        <f>INDEX(Stammdaten!$C$5:$E$21,U10,2)</f>
        <v>0</v>
      </c>
      <c r="F10" s="629"/>
      <c r="G10" s="621"/>
      <c r="H10" s="597">
        <f>INDEX(Stammdaten!$C$5:$E$42,U10,3)</f>
        <v>0</v>
      </c>
      <c r="I10" s="309"/>
      <c r="J10" s="611">
        <f t="shared" si="0"/>
      </c>
      <c r="K10" s="611">
        <f t="shared" si="1"/>
      </c>
      <c r="L10" s="581">
        <f t="shared" si="2"/>
      </c>
      <c r="M10" s="39"/>
      <c r="N10" s="310"/>
      <c r="O10" s="311"/>
      <c r="P10" s="311"/>
      <c r="Q10" s="311"/>
      <c r="R10" s="311"/>
      <c r="S10" s="312"/>
      <c r="T10" s="313"/>
      <c r="U10" s="313">
        <v>1</v>
      </c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</row>
    <row r="11" spans="1:105" s="2" customFormat="1" ht="15.75" customHeight="1" outlineLevel="1">
      <c r="A11" s="106"/>
      <c r="B11" s="106"/>
      <c r="C11" s="106"/>
      <c r="D11" s="308"/>
      <c r="E11" s="582">
        <f>INDEX(Stammdaten!$C$5:$E$21,U11,2)</f>
        <v>0</v>
      </c>
      <c r="F11" s="629"/>
      <c r="G11" s="621"/>
      <c r="H11" s="597">
        <f>INDEX(Stammdaten!$C$5:$E$42,U11,3)</f>
        <v>0</v>
      </c>
      <c r="I11" s="309"/>
      <c r="J11" s="611">
        <f t="shared" si="0"/>
      </c>
      <c r="K11" s="611">
        <f t="shared" si="1"/>
      </c>
      <c r="L11" s="581">
        <f t="shared" si="2"/>
      </c>
      <c r="M11" s="39"/>
      <c r="N11" s="310"/>
      <c r="O11" s="311"/>
      <c r="P11" s="311"/>
      <c r="Q11" s="311"/>
      <c r="R11" s="311"/>
      <c r="S11" s="312"/>
      <c r="T11" s="313"/>
      <c r="U11" s="313">
        <v>1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</row>
    <row r="12" spans="1:105" s="2" customFormat="1" ht="15.75" customHeight="1" outlineLevel="1">
      <c r="A12" s="106"/>
      <c r="B12" s="106"/>
      <c r="C12" s="106"/>
      <c r="D12" s="308"/>
      <c r="E12" s="582">
        <f>INDEX(Stammdaten!$C$5:$E$21,U12,2)</f>
        <v>0</v>
      </c>
      <c r="F12" s="629"/>
      <c r="G12" s="621"/>
      <c r="H12" s="597">
        <f>INDEX(Stammdaten!$C$5:$E$42,U12,3)</f>
        <v>0</v>
      </c>
      <c r="I12" s="309"/>
      <c r="J12" s="611">
        <f t="shared" si="0"/>
      </c>
      <c r="K12" s="611">
        <f t="shared" si="1"/>
      </c>
      <c r="L12" s="581">
        <f t="shared" si="2"/>
      </c>
      <c r="M12" s="39"/>
      <c r="N12" s="310"/>
      <c r="O12" s="311"/>
      <c r="P12" s="311"/>
      <c r="Q12" s="311"/>
      <c r="R12" s="311"/>
      <c r="S12" s="312"/>
      <c r="T12" s="313"/>
      <c r="U12" s="313">
        <v>1</v>
      </c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</row>
    <row r="13" spans="1:105" s="2" customFormat="1" ht="15.75" customHeight="1" outlineLevel="1">
      <c r="A13" s="106"/>
      <c r="B13" s="106"/>
      <c r="C13" s="106"/>
      <c r="D13" s="308"/>
      <c r="E13" s="582">
        <f>INDEX(Stammdaten!$C$5:$E$21,U13,2)</f>
        <v>0</v>
      </c>
      <c r="F13" s="629"/>
      <c r="G13" s="621"/>
      <c r="H13" s="597">
        <f>INDEX(Stammdaten!$C$5:$E$42,U13,3)</f>
        <v>0</v>
      </c>
      <c r="I13" s="309"/>
      <c r="J13" s="611">
        <f t="shared" si="0"/>
      </c>
      <c r="K13" s="611">
        <f t="shared" si="1"/>
      </c>
      <c r="L13" s="581">
        <f t="shared" si="2"/>
      </c>
      <c r="M13" s="39"/>
      <c r="N13" s="310"/>
      <c r="O13" s="311"/>
      <c r="P13" s="311"/>
      <c r="Q13" s="311"/>
      <c r="R13" s="311"/>
      <c r="S13" s="312"/>
      <c r="T13" s="313"/>
      <c r="U13" s="313">
        <v>1</v>
      </c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</row>
    <row r="14" spans="1:105" s="2" customFormat="1" ht="15.75" customHeight="1" outlineLevel="1">
      <c r="A14" s="106"/>
      <c r="B14" s="106"/>
      <c r="C14" s="106"/>
      <c r="D14" s="308"/>
      <c r="E14" s="582">
        <f>INDEX(Stammdaten!$C$5:$E$21,U14,2)</f>
        <v>0</v>
      </c>
      <c r="F14" s="629"/>
      <c r="G14" s="628"/>
      <c r="H14" s="597">
        <f>INDEX(Stammdaten!$C$5:$E$42,U14,3)</f>
        <v>0</v>
      </c>
      <c r="I14" s="309"/>
      <c r="J14" s="611">
        <f t="shared" si="0"/>
      </c>
      <c r="K14" s="611">
        <f t="shared" si="1"/>
      </c>
      <c r="L14" s="581">
        <f t="shared" si="2"/>
      </c>
      <c r="M14" s="39"/>
      <c r="N14" s="310"/>
      <c r="O14" s="311"/>
      <c r="P14" s="311"/>
      <c r="Q14" s="311"/>
      <c r="R14" s="311"/>
      <c r="S14" s="312"/>
      <c r="T14" s="313"/>
      <c r="U14" s="313">
        <v>1</v>
      </c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</row>
    <row r="15" spans="1:105" s="2" customFormat="1" ht="15.75" customHeight="1" outlineLevel="1">
      <c r="A15" s="106"/>
      <c r="B15" s="106"/>
      <c r="C15" s="106"/>
      <c r="D15" s="308"/>
      <c r="E15" s="582">
        <f>INDEX(Stammdaten!$C$5:$E$21,U15,2)</f>
        <v>0</v>
      </c>
      <c r="F15" s="629"/>
      <c r="G15" s="628"/>
      <c r="H15" s="597">
        <f>INDEX(Stammdaten!$C$5:$E$42,U15,3)</f>
        <v>0</v>
      </c>
      <c r="I15" s="309"/>
      <c r="J15" s="611">
        <f t="shared" si="0"/>
      </c>
      <c r="K15" s="611">
        <f t="shared" si="1"/>
      </c>
      <c r="L15" s="581">
        <f t="shared" si="2"/>
      </c>
      <c r="M15" s="39"/>
      <c r="N15" s="310"/>
      <c r="O15" s="311"/>
      <c r="P15" s="311"/>
      <c r="Q15" s="311"/>
      <c r="R15" s="311"/>
      <c r="S15" s="312"/>
      <c r="T15" s="313"/>
      <c r="U15" s="313">
        <v>1</v>
      </c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</row>
    <row r="16" spans="1:105" s="2" customFormat="1" ht="15.75" customHeight="1" outlineLevel="1" thickBot="1">
      <c r="A16" s="106"/>
      <c r="B16" s="106"/>
      <c r="C16" s="106"/>
      <c r="D16" s="308"/>
      <c r="E16" s="583">
        <f>INDEX(Stammdaten!$C$5:$E$21,U16,2)</f>
        <v>0</v>
      </c>
      <c r="F16" s="630"/>
      <c r="G16" s="636"/>
      <c r="H16" s="601">
        <f>INDEX(Stammdaten!$C$5:$E$42,U16,3)</f>
        <v>0</v>
      </c>
      <c r="I16" s="309"/>
      <c r="J16" s="611">
        <f t="shared" si="0"/>
      </c>
      <c r="K16" s="611">
        <f t="shared" si="1"/>
      </c>
      <c r="L16" s="581">
        <f t="shared" si="2"/>
      </c>
      <c r="M16" s="39"/>
      <c r="N16" s="310"/>
      <c r="O16" s="311"/>
      <c r="P16" s="311"/>
      <c r="Q16" s="311"/>
      <c r="R16" s="311"/>
      <c r="S16" s="312"/>
      <c r="T16" s="313"/>
      <c r="U16" s="313">
        <v>1</v>
      </c>
      <c r="V16" s="313"/>
      <c r="W16" s="313"/>
      <c r="X16" s="313"/>
      <c r="Y16" s="313"/>
      <c r="Z16" s="315"/>
      <c r="AA16" s="315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</row>
    <row r="17" spans="1:105" s="2" customFormat="1" ht="15.75" customHeight="1" outlineLevel="1" thickBot="1">
      <c r="A17" s="106"/>
      <c r="B17" s="179"/>
      <c r="C17" s="180"/>
      <c r="D17" s="308"/>
      <c r="E17" s="54"/>
      <c r="F17" s="55"/>
      <c r="G17" s="316"/>
      <c r="H17" s="181" t="s">
        <v>160</v>
      </c>
      <c r="I17" s="189"/>
      <c r="J17" s="632">
        <f>SUM(J9:J16)</f>
        <v>0</v>
      </c>
      <c r="K17" s="634"/>
      <c r="L17" s="633">
        <f>SUM(L9:L16)</f>
        <v>0</v>
      </c>
      <c r="M17" s="1"/>
      <c r="N17" s="317"/>
      <c r="O17" s="317"/>
      <c r="P17" s="317"/>
      <c r="Q17" s="317"/>
      <c r="R17" s="317"/>
      <c r="S17" s="205"/>
      <c r="T17" s="1"/>
      <c r="U17" s="1"/>
      <c r="V17" s="1"/>
      <c r="W17" s="1"/>
      <c r="X17" s="1"/>
      <c r="Y17" s="305"/>
      <c r="Z17" s="241"/>
      <c r="AA17" s="241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</row>
    <row r="18" spans="1:105" s="2" customFormat="1" ht="16.5" customHeight="1">
      <c r="A18" s="106"/>
      <c r="B18" s="318"/>
      <c r="C18" s="180"/>
      <c r="D18" s="308"/>
      <c r="E18" s="185"/>
      <c r="F18" s="185"/>
      <c r="G18" s="317"/>
      <c r="H18" s="317"/>
      <c r="I18" s="317"/>
      <c r="J18" s="58"/>
      <c r="K18" s="110"/>
      <c r="L18" s="76"/>
      <c r="M18" s="1"/>
      <c r="N18" s="317"/>
      <c r="O18" s="317"/>
      <c r="P18" s="317"/>
      <c r="Q18" s="317"/>
      <c r="R18" s="317"/>
      <c r="S18" s="205"/>
      <c r="T18" s="205"/>
      <c r="U18" s="205"/>
      <c r="V18" s="205"/>
      <c r="W18" s="205"/>
      <c r="X18" s="205"/>
      <c r="Y18" s="101"/>
      <c r="Z18" s="241"/>
      <c r="AA18" s="241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</row>
    <row r="19" spans="1:105" s="2" customFormat="1" ht="15.75" customHeight="1">
      <c r="A19" s="319" t="s">
        <v>95</v>
      </c>
      <c r="B19" s="320"/>
      <c r="C19" s="320"/>
      <c r="D19" s="308"/>
      <c r="E19" s="54"/>
      <c r="F19" s="55"/>
      <c r="G19" s="316"/>
      <c r="H19" s="57"/>
      <c r="I19" s="321"/>
      <c r="J19" s="58"/>
      <c r="K19" s="160"/>
      <c r="L19" s="95"/>
      <c r="M19" s="1"/>
      <c r="N19" s="288" t="s">
        <v>10</v>
      </c>
      <c r="O19" s="288" t="s">
        <v>11</v>
      </c>
      <c r="P19" s="288" t="s">
        <v>12</v>
      </c>
      <c r="Q19" s="288" t="s">
        <v>93</v>
      </c>
      <c r="R19" s="288" t="s">
        <v>96</v>
      </c>
      <c r="S19" s="205"/>
      <c r="T19" s="205"/>
      <c r="U19" s="205"/>
      <c r="V19" s="205"/>
      <c r="W19" s="205"/>
      <c r="X19" s="205"/>
      <c r="Y19" s="101"/>
      <c r="Z19" s="241"/>
      <c r="AA19" s="241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</row>
    <row r="20" spans="1:105" s="2" customFormat="1" ht="15.75" customHeight="1">
      <c r="A20" s="106"/>
      <c r="B20" s="106"/>
      <c r="C20" s="106"/>
      <c r="D20" s="106"/>
      <c r="E20" s="616">
        <f>INDEX(Stammdaten!$C$33:$E$42,$U20,2)</f>
        <v>0</v>
      </c>
      <c r="F20" s="578">
        <f>INDEX(Stammdaten!$C$120:$D$132,$V20,2)</f>
        <v>0</v>
      </c>
      <c r="G20" s="619"/>
      <c r="H20" s="593">
        <f>INDEX(Stammdaten!$C$33:$E$42,U20,3)</f>
        <v>0</v>
      </c>
      <c r="I20" s="620"/>
      <c r="J20" s="611">
        <f aca="true" t="shared" si="3" ref="J20:J25">IF(H20&lt;0.01,"",E20*H20)</f>
      </c>
      <c r="K20" s="611">
        <f aca="true" t="shared" si="4" ref="K20:K25">IF(I20&lt;0.01,"",I20*F20)</f>
      </c>
      <c r="L20" s="612">
        <f aca="true" t="shared" si="5" ref="L20:L25">SUM(J20:K20)*$K$4</f>
        <v>0</v>
      </c>
      <c r="M20" s="1"/>
      <c r="N20" s="322">
        <f>INDEX(Stammdaten!$C$120:$I$132,$V20,3)*I20</f>
        <v>0</v>
      </c>
      <c r="O20" s="323">
        <f>INDEX(Stammdaten!$C$120:$I$132,$V20,4)*I20</f>
        <v>0</v>
      </c>
      <c r="P20" s="324">
        <f>INDEX(Stammdaten!$C$120:$I$132,$V20,5)*I20</f>
        <v>0</v>
      </c>
      <c r="Q20" s="325">
        <f>INDEX(Stammdaten!$C$120:$I$132,$V20,6)*I20</f>
        <v>0</v>
      </c>
      <c r="R20" s="326">
        <f>INDEX(Stammdaten!$C$120:$I$132,$V20,7)*I20</f>
        <v>0</v>
      </c>
      <c r="S20" s="101"/>
      <c r="T20" s="101"/>
      <c r="U20" s="101">
        <v>1</v>
      </c>
      <c r="V20" s="101">
        <v>1</v>
      </c>
      <c r="W20" s="101"/>
      <c r="X20" s="101"/>
      <c r="Y20" s="101"/>
      <c r="Z20" s="241"/>
      <c r="AA20" s="241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</row>
    <row r="21" spans="1:105" s="2" customFormat="1" ht="15.75" customHeight="1">
      <c r="A21" s="106"/>
      <c r="B21" s="106"/>
      <c r="C21" s="106"/>
      <c r="D21" s="106"/>
      <c r="E21" s="617">
        <f>INDEX(Stammdaten!$C$33:$E$42,$U21,2)</f>
        <v>0</v>
      </c>
      <c r="F21" s="582">
        <f>INDEX(Stammdaten!$C$120:$D$132,$V21,2)</f>
        <v>0</v>
      </c>
      <c r="G21" s="621"/>
      <c r="H21" s="596">
        <f>INDEX(Stammdaten!$C$33:$E$42,U21,3)</f>
        <v>0</v>
      </c>
      <c r="I21" s="622"/>
      <c r="J21" s="611">
        <f t="shared" si="3"/>
      </c>
      <c r="K21" s="611">
        <f t="shared" si="4"/>
      </c>
      <c r="L21" s="612">
        <f t="shared" si="5"/>
        <v>0</v>
      </c>
      <c r="M21" s="1"/>
      <c r="N21" s="327">
        <f>INDEX(Stammdaten!$C$120:$I$132,$V21,3)*I21</f>
        <v>0</v>
      </c>
      <c r="O21" s="328">
        <f>INDEX(Stammdaten!$C$120:$I$132,$V21,4)*I21</f>
        <v>0</v>
      </c>
      <c r="P21" s="329">
        <f>INDEX(Stammdaten!$C$120:$I$132,$V21,5)*I21</f>
        <v>0</v>
      </c>
      <c r="Q21" s="330">
        <f>INDEX(Stammdaten!$C$120:$I$132,$V21,6)*I21</f>
        <v>0</v>
      </c>
      <c r="R21" s="331">
        <f>INDEX(Stammdaten!$C$120:$I$132,$V21,7)*I21</f>
        <v>0</v>
      </c>
      <c r="S21" s="101"/>
      <c r="T21" s="198"/>
      <c r="U21" s="101">
        <v>1</v>
      </c>
      <c r="V21" s="101">
        <v>1</v>
      </c>
      <c r="W21" s="101"/>
      <c r="X21" s="101"/>
      <c r="Y21" s="101"/>
      <c r="Z21" s="241"/>
      <c r="AA21" s="241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</row>
    <row r="22" spans="1:105" s="2" customFormat="1" ht="15.75" customHeight="1">
      <c r="A22" s="106"/>
      <c r="B22" s="106"/>
      <c r="C22" s="106"/>
      <c r="D22" s="106"/>
      <c r="E22" s="617">
        <f>INDEX(Stammdaten!$C$33:$E$42,$U22,2)</f>
        <v>0</v>
      </c>
      <c r="F22" s="582">
        <f>INDEX(Stammdaten!$C$120:$D$132,$V22,2)</f>
        <v>0</v>
      </c>
      <c r="G22" s="621"/>
      <c r="H22" s="596">
        <f>INDEX(Stammdaten!$C$33:$E$42,U22,3)</f>
        <v>0</v>
      </c>
      <c r="I22" s="622"/>
      <c r="J22" s="611">
        <f t="shared" si="3"/>
      </c>
      <c r="K22" s="611">
        <f t="shared" si="4"/>
      </c>
      <c r="L22" s="612">
        <f t="shared" si="5"/>
        <v>0</v>
      </c>
      <c r="M22" s="1"/>
      <c r="N22" s="327">
        <f>INDEX(Stammdaten!$C$120:$I$132,$V22,3)*I22</f>
        <v>0</v>
      </c>
      <c r="O22" s="328">
        <f>INDEX(Stammdaten!$C$120:$I$132,$V22,4)*I22</f>
        <v>0</v>
      </c>
      <c r="P22" s="329">
        <f>INDEX(Stammdaten!$C$120:$I$132,$V22,5)*I22</f>
        <v>0</v>
      </c>
      <c r="Q22" s="330">
        <f>INDEX(Stammdaten!$C$120:$I$132,$V22,6)*I22</f>
        <v>0</v>
      </c>
      <c r="R22" s="331">
        <f>INDEX(Stammdaten!$C$120:$I$132,$V22,7)*I22</f>
        <v>0</v>
      </c>
      <c r="S22" s="101"/>
      <c r="T22" s="198"/>
      <c r="U22" s="101">
        <v>1</v>
      </c>
      <c r="V22" s="101">
        <v>1</v>
      </c>
      <c r="W22" s="101"/>
      <c r="X22" s="101"/>
      <c r="Y22" s="101"/>
      <c r="Z22" s="241"/>
      <c r="AA22" s="241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</row>
    <row r="23" spans="1:105" s="2" customFormat="1" ht="15.75" customHeight="1">
      <c r="A23" s="106"/>
      <c r="B23" s="106"/>
      <c r="C23" s="106"/>
      <c r="D23" s="106"/>
      <c r="E23" s="617">
        <f>INDEX(Stammdaten!$C$33:$E$42,$U23,2)</f>
        <v>0</v>
      </c>
      <c r="F23" s="582">
        <f>INDEX(Stammdaten!$C$120:$D$132,$V23,2)</f>
        <v>0</v>
      </c>
      <c r="G23" s="635"/>
      <c r="H23" s="596">
        <f>INDEX(Stammdaten!$C$33:$E$42,U23,3)</f>
        <v>0</v>
      </c>
      <c r="I23" s="622"/>
      <c r="J23" s="611">
        <f t="shared" si="3"/>
      </c>
      <c r="K23" s="611">
        <f t="shared" si="4"/>
      </c>
      <c r="L23" s="612">
        <f t="shared" si="5"/>
        <v>0</v>
      </c>
      <c r="M23" s="1"/>
      <c r="N23" s="327">
        <f>INDEX(Stammdaten!$C$120:$I$132,$V23,3)*I23</f>
        <v>0</v>
      </c>
      <c r="O23" s="328">
        <f>INDEX(Stammdaten!$C$120:$I$132,$V23,4)*I23</f>
        <v>0</v>
      </c>
      <c r="P23" s="329">
        <f>INDEX(Stammdaten!$C$120:$I$132,$V23,5)*I23</f>
        <v>0</v>
      </c>
      <c r="Q23" s="330">
        <f>INDEX(Stammdaten!$C$120:$I$132,$V23,6)*I23</f>
        <v>0</v>
      </c>
      <c r="R23" s="331">
        <f>INDEX(Stammdaten!$C$120:$I$132,$V23,7)*I23</f>
        <v>0</v>
      </c>
      <c r="S23" s="101"/>
      <c r="T23" s="101"/>
      <c r="U23" s="101">
        <v>1</v>
      </c>
      <c r="V23" s="101">
        <v>1</v>
      </c>
      <c r="W23" s="101"/>
      <c r="X23" s="101"/>
      <c r="Y23" s="101"/>
      <c r="Z23" s="241"/>
      <c r="AA23" s="241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</row>
    <row r="24" spans="1:105" s="2" customFormat="1" ht="15.75" customHeight="1">
      <c r="A24" s="106"/>
      <c r="B24" s="106"/>
      <c r="C24" s="106"/>
      <c r="D24" s="106"/>
      <c r="E24" s="617">
        <f>INDEX(Stammdaten!$C$33:$E$42,$U24,2)</f>
        <v>0</v>
      </c>
      <c r="F24" s="582">
        <f>INDEX(Stammdaten!$C$120:$D$132,$V24,2)</f>
        <v>0</v>
      </c>
      <c r="G24" s="628"/>
      <c r="H24" s="596">
        <f>INDEX(Stammdaten!$C$33:$E$42,U24,3)</f>
        <v>0</v>
      </c>
      <c r="I24" s="622"/>
      <c r="J24" s="611">
        <f t="shared" si="3"/>
      </c>
      <c r="K24" s="611">
        <f t="shared" si="4"/>
      </c>
      <c r="L24" s="612">
        <f t="shared" si="5"/>
        <v>0</v>
      </c>
      <c r="M24" s="1"/>
      <c r="N24" s="327">
        <f>INDEX(Stammdaten!$C$120:$I$132,$V24,3)*I24</f>
        <v>0</v>
      </c>
      <c r="O24" s="328">
        <f>INDEX(Stammdaten!$C$120:$I$132,$V24,4)*I24</f>
        <v>0</v>
      </c>
      <c r="P24" s="329">
        <f>INDEX(Stammdaten!$C$120:$I$132,$V24,5)*I24</f>
        <v>0</v>
      </c>
      <c r="Q24" s="330">
        <f>INDEX(Stammdaten!$C$120:$I$132,$V24,6)*I24</f>
        <v>0</v>
      </c>
      <c r="R24" s="331">
        <f>INDEX(Stammdaten!$C$120:$I$132,$V24,7)*I24</f>
        <v>0</v>
      </c>
      <c r="S24" s="101"/>
      <c r="T24" s="198"/>
      <c r="U24" s="101">
        <v>1</v>
      </c>
      <c r="V24" s="101">
        <v>1</v>
      </c>
      <c r="W24" s="101"/>
      <c r="X24" s="101"/>
      <c r="Y24" s="101"/>
      <c r="Z24" s="241"/>
      <c r="AA24" s="241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</row>
    <row r="25" spans="1:105" s="2" customFormat="1" ht="15.75" customHeight="1" thickBot="1">
      <c r="A25" s="106"/>
      <c r="B25" s="106"/>
      <c r="C25" s="106"/>
      <c r="D25" s="106"/>
      <c r="E25" s="618">
        <f>INDEX(Stammdaten!$C$33:$E$42,$U25,2)</f>
        <v>0</v>
      </c>
      <c r="F25" s="583">
        <f>INDEX(Stammdaten!$C$120:$D$132,$V25,2)</f>
        <v>0</v>
      </c>
      <c r="G25" s="636"/>
      <c r="H25" s="600">
        <f>INDEX(Stammdaten!$C$33:$E$42,U25,3)</f>
        <v>0</v>
      </c>
      <c r="I25" s="624"/>
      <c r="J25" s="611">
        <f t="shared" si="3"/>
      </c>
      <c r="K25" s="611">
        <f t="shared" si="4"/>
      </c>
      <c r="L25" s="612">
        <f t="shared" si="5"/>
        <v>0</v>
      </c>
      <c r="M25" s="1"/>
      <c r="N25" s="327">
        <f>INDEX(Stammdaten!$C$120:$I$132,$V25,3)*I25</f>
        <v>0</v>
      </c>
      <c r="O25" s="328">
        <f>INDEX(Stammdaten!$C$120:$I$132,$V25,4)*I25</f>
        <v>0</v>
      </c>
      <c r="P25" s="329">
        <f>INDEX(Stammdaten!$C$120:$I$132,$V25,5)*I25</f>
        <v>0</v>
      </c>
      <c r="Q25" s="330">
        <f>INDEX(Stammdaten!$C$120:$I$132,$V25,6)*I25</f>
        <v>0</v>
      </c>
      <c r="R25" s="331">
        <f>INDEX(Stammdaten!$C$120:$I$132,$V25,7)*I25</f>
        <v>0</v>
      </c>
      <c r="S25" s="101"/>
      <c r="T25" s="101"/>
      <c r="U25" s="101">
        <v>1</v>
      </c>
      <c r="V25" s="101">
        <v>1</v>
      </c>
      <c r="W25" s="101"/>
      <c r="X25" s="101"/>
      <c r="Y25" s="101"/>
      <c r="Z25" s="241"/>
      <c r="AA25" s="241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</row>
    <row r="26" spans="1:105" s="2" customFormat="1" ht="15.75" customHeight="1" thickBot="1">
      <c r="A26" s="106"/>
      <c r="B26" s="106"/>
      <c r="C26" s="106"/>
      <c r="D26" s="106"/>
      <c r="E26" s="56"/>
      <c r="F26" s="56"/>
      <c r="G26" s="332"/>
      <c r="H26" s="181" t="s">
        <v>55</v>
      </c>
      <c r="I26" s="333"/>
      <c r="J26" s="631">
        <f>SUM(J20:J25)</f>
        <v>0</v>
      </c>
      <c r="K26" s="632">
        <f>SUM(K20:K25)</f>
        <v>0</v>
      </c>
      <c r="L26" s="633">
        <f>SUM(L20:L25)</f>
        <v>0</v>
      </c>
      <c r="M26" s="1"/>
      <c r="N26" s="334">
        <f>SUM(N20:N25)/100*I4</f>
        <v>0</v>
      </c>
      <c r="O26" s="335">
        <f>SUM(O20:O25)</f>
        <v>0</v>
      </c>
      <c r="P26" s="335">
        <f>SUM(P20:P25)</f>
        <v>0</v>
      </c>
      <c r="Q26" s="335">
        <f>SUM(Q20:Q25)</f>
        <v>0</v>
      </c>
      <c r="R26" s="335">
        <f>SUM(R20:R25)</f>
        <v>0</v>
      </c>
      <c r="S26" s="101"/>
      <c r="T26" s="198"/>
      <c r="U26" s="101"/>
      <c r="V26" s="101"/>
      <c r="W26" s="101"/>
      <c r="X26" s="101"/>
      <c r="Y26" s="101"/>
      <c r="Z26" s="241"/>
      <c r="AA26" s="241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</row>
    <row r="27" spans="1:105" s="2" customFormat="1" ht="10.5" customHeight="1">
      <c r="A27" s="106"/>
      <c r="B27" s="106"/>
      <c r="C27" s="106"/>
      <c r="D27" s="106"/>
      <c r="E27" s="56"/>
      <c r="F27" s="56"/>
      <c r="G27" s="332"/>
      <c r="H27" s="72"/>
      <c r="I27" s="333"/>
      <c r="J27" s="58"/>
      <c r="K27" s="58"/>
      <c r="L27" s="76"/>
      <c r="M27" s="1"/>
      <c r="N27" s="336"/>
      <c r="O27" s="337"/>
      <c r="P27" s="337"/>
      <c r="Q27" s="337"/>
      <c r="R27" s="338"/>
      <c r="S27" s="101"/>
      <c r="T27" s="198"/>
      <c r="U27" s="101"/>
      <c r="V27" s="101"/>
      <c r="W27" s="101"/>
      <c r="X27" s="101"/>
      <c r="Y27" s="101"/>
      <c r="Z27" s="241"/>
      <c r="AA27" s="241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</row>
    <row r="28" spans="1:105" s="2" customFormat="1" ht="15.75" customHeight="1">
      <c r="A28" s="339" t="s">
        <v>159</v>
      </c>
      <c r="B28" s="320"/>
      <c r="C28" s="179"/>
      <c r="D28" s="106"/>
      <c r="E28" s="56"/>
      <c r="F28" s="56"/>
      <c r="G28" s="316"/>
      <c r="H28" s="107"/>
      <c r="I28" s="321"/>
      <c r="J28" s="61"/>
      <c r="K28" s="61"/>
      <c r="L28" s="96"/>
      <c r="M28" s="340"/>
      <c r="N28" s="341"/>
      <c r="O28" s="342"/>
      <c r="P28" s="342"/>
      <c r="Q28" s="342"/>
      <c r="R28" s="343"/>
      <c r="S28" s="101"/>
      <c r="T28" s="101"/>
      <c r="U28" s="101"/>
      <c r="V28" s="101"/>
      <c r="W28" s="101"/>
      <c r="X28" s="101"/>
      <c r="Y28" s="101"/>
      <c r="Z28" s="241"/>
      <c r="AA28" s="241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</row>
    <row r="29" spans="1:105" s="2" customFormat="1" ht="15.75" customHeight="1">
      <c r="A29" s="106"/>
      <c r="B29" s="106"/>
      <c r="C29" s="308"/>
      <c r="D29" s="308"/>
      <c r="E29" s="578">
        <f>INDEX(Stammdaten!$C$56:$E$64,$U29,2)</f>
        <v>0</v>
      </c>
      <c r="F29" s="602">
        <f>INDEX(Stammdaten!$C$134:$I$146,$V29,2)</f>
        <v>0</v>
      </c>
      <c r="G29" s="619"/>
      <c r="H29" s="596">
        <f>INDEX(Stammdaten!$C$56:$E$64,U29,3)</f>
        <v>0</v>
      </c>
      <c r="I29" s="620"/>
      <c r="J29" s="611">
        <f aca="true" t="shared" si="6" ref="J29:J34">IF(H29&lt;0.01,"",E29*H29)</f>
      </c>
      <c r="K29" s="611">
        <f aca="true" t="shared" si="7" ref="K29:K34">IF(I29&lt;0.01,"",I29*F29)</f>
      </c>
      <c r="L29" s="612">
        <f aca="true" t="shared" si="8" ref="L29:L35">SUM(J29:K29)*$K$4</f>
        <v>0</v>
      </c>
      <c r="M29" s="1"/>
      <c r="N29" s="327">
        <f>INDEX(Stammdaten!$C$134:$I$146,$V29,3)*I29</f>
        <v>0</v>
      </c>
      <c r="O29" s="328">
        <f>INDEX(Stammdaten!$C$134:$I$146,$V29,4)*$I29</f>
        <v>0</v>
      </c>
      <c r="P29" s="329">
        <f>INDEX(Stammdaten!$C$134:$I$146,$V29,5)*$I29</f>
        <v>0</v>
      </c>
      <c r="Q29" s="330">
        <f>INDEX(Stammdaten!$C$134:$I$146,$V29,6)*$I29</f>
        <v>0</v>
      </c>
      <c r="R29" s="331">
        <f>INDEX(Stammdaten!$C$134:$I$146,$V29,7)*$I29</f>
        <v>0</v>
      </c>
      <c r="S29" s="101"/>
      <c r="T29" s="101"/>
      <c r="U29" s="101">
        <v>1</v>
      </c>
      <c r="V29" s="101">
        <v>1</v>
      </c>
      <c r="W29" s="101"/>
      <c r="X29" s="101"/>
      <c r="Y29" s="101"/>
      <c r="Z29" s="241"/>
      <c r="AA29" s="241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</row>
    <row r="30" spans="1:105" s="2" customFormat="1" ht="15.75" customHeight="1">
      <c r="A30" s="106"/>
      <c r="B30" s="106"/>
      <c r="C30" s="308"/>
      <c r="D30" s="308"/>
      <c r="E30" s="582">
        <f>INDEX(Stammdaten!$C$56:$E$64,$U30,2)</f>
        <v>0</v>
      </c>
      <c r="F30" s="603">
        <f>INDEX(Stammdaten!$C$134:$I$146,$V30,2)</f>
        <v>0</v>
      </c>
      <c r="G30" s="621"/>
      <c r="H30" s="596">
        <f>INDEX(Stammdaten!$C$56:$E$64,U30,3)</f>
        <v>0</v>
      </c>
      <c r="I30" s="622"/>
      <c r="J30" s="611">
        <f t="shared" si="6"/>
      </c>
      <c r="K30" s="611">
        <f t="shared" si="7"/>
      </c>
      <c r="L30" s="612">
        <f t="shared" si="8"/>
        <v>0</v>
      </c>
      <c r="M30" s="1"/>
      <c r="N30" s="327">
        <f>INDEX(Stammdaten!$C$134:$I$146,$V30,3)*I30</f>
        <v>0</v>
      </c>
      <c r="O30" s="328">
        <f>INDEX(Stammdaten!$C$134:$I$146,$V30,4)*$I30</f>
        <v>0</v>
      </c>
      <c r="P30" s="329">
        <f>INDEX(Stammdaten!$C$134:$I$146,$V30,5)*$I30</f>
        <v>0</v>
      </c>
      <c r="Q30" s="330">
        <f>INDEX(Stammdaten!$C$134:$I$146,$V30,6)*$I30</f>
        <v>0</v>
      </c>
      <c r="R30" s="331">
        <f>INDEX(Stammdaten!$C$134:$I$146,$V30,7)*$I30</f>
        <v>0</v>
      </c>
      <c r="S30" s="101"/>
      <c r="T30" s="101"/>
      <c r="U30" s="101">
        <v>1</v>
      </c>
      <c r="V30" s="101">
        <v>1</v>
      </c>
      <c r="W30" s="101"/>
      <c r="X30" s="101"/>
      <c r="Y30" s="101"/>
      <c r="Z30" s="241"/>
      <c r="AA30" s="241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</row>
    <row r="31" spans="1:105" s="2" customFormat="1" ht="15.75" customHeight="1">
      <c r="A31" s="106"/>
      <c r="B31" s="106"/>
      <c r="C31" s="308"/>
      <c r="D31" s="308"/>
      <c r="E31" s="582">
        <f>INDEX(Stammdaten!$C$56:$E$64,$U31,2)</f>
        <v>0</v>
      </c>
      <c r="F31" s="603">
        <f>INDEX(Stammdaten!$C$134:$I$146,$V31,2)</f>
        <v>0</v>
      </c>
      <c r="G31" s="621"/>
      <c r="H31" s="596">
        <f>INDEX(Stammdaten!$C$56:$E$64,U31,3)</f>
        <v>0</v>
      </c>
      <c r="I31" s="622"/>
      <c r="J31" s="611">
        <f t="shared" si="6"/>
      </c>
      <c r="K31" s="611">
        <f t="shared" si="7"/>
      </c>
      <c r="L31" s="612">
        <f t="shared" si="8"/>
        <v>0</v>
      </c>
      <c r="M31" s="1"/>
      <c r="N31" s="327">
        <f>INDEX(Stammdaten!$C$134:$I$146,$V31,3)*I31</f>
        <v>0</v>
      </c>
      <c r="O31" s="328">
        <f>INDEX(Stammdaten!$C$134:$I$146,$V31,4)*$I31</f>
        <v>0</v>
      </c>
      <c r="P31" s="329">
        <f>INDEX(Stammdaten!$C$134:$I$146,$V31,5)*$I31</f>
        <v>0</v>
      </c>
      <c r="Q31" s="330">
        <f>INDEX(Stammdaten!$C$134:$I$146,$V31,6)*$I31</f>
        <v>0</v>
      </c>
      <c r="R31" s="331">
        <f>INDEX(Stammdaten!$C$134:$I$146,$V31,7)*$I31</f>
        <v>0</v>
      </c>
      <c r="S31" s="101"/>
      <c r="T31" s="101"/>
      <c r="U31" s="101">
        <v>1</v>
      </c>
      <c r="V31" s="101">
        <v>1</v>
      </c>
      <c r="W31" s="101"/>
      <c r="X31" s="101"/>
      <c r="Y31" s="101"/>
      <c r="Z31" s="241"/>
      <c r="AA31" s="241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</row>
    <row r="32" spans="1:105" s="2" customFormat="1" ht="15.75" customHeight="1">
      <c r="A32" s="106"/>
      <c r="B32" s="106"/>
      <c r="C32" s="308"/>
      <c r="D32" s="308"/>
      <c r="E32" s="582">
        <f>INDEX(Stammdaten!$C$56:$E$64,$U32,2)</f>
        <v>0</v>
      </c>
      <c r="F32" s="603">
        <f>INDEX(Stammdaten!$C$134:$I$146,$V32,2)</f>
        <v>0</v>
      </c>
      <c r="G32" s="628"/>
      <c r="H32" s="596">
        <f>INDEX(Stammdaten!$C$56:$E$64,U32,3)</f>
        <v>0</v>
      </c>
      <c r="I32" s="622"/>
      <c r="J32" s="611">
        <f t="shared" si="6"/>
      </c>
      <c r="K32" s="611">
        <f t="shared" si="7"/>
      </c>
      <c r="L32" s="612">
        <f t="shared" si="8"/>
        <v>0</v>
      </c>
      <c r="M32" s="1"/>
      <c r="N32" s="327">
        <f>INDEX(Stammdaten!$C$134:$I$146,$V32,3)*I32</f>
        <v>0</v>
      </c>
      <c r="O32" s="328">
        <f>INDEX(Stammdaten!$C$134:$I$146,$V32,4)*$I32</f>
        <v>0</v>
      </c>
      <c r="P32" s="329">
        <f>INDEX(Stammdaten!$C$134:$I$146,$V32,5)*$I32</f>
        <v>0</v>
      </c>
      <c r="Q32" s="330">
        <f>INDEX(Stammdaten!$C$134:$I$146,$V32,6)*$I32</f>
        <v>0</v>
      </c>
      <c r="R32" s="331">
        <f>INDEX(Stammdaten!$C$134:$I$146,$V32,7)*$I32</f>
        <v>0</v>
      </c>
      <c r="S32" s="101"/>
      <c r="T32" s="101"/>
      <c r="U32" s="101">
        <v>1</v>
      </c>
      <c r="V32" s="101">
        <v>1</v>
      </c>
      <c r="W32" s="101"/>
      <c r="X32" s="101"/>
      <c r="Y32" s="101"/>
      <c r="Z32" s="241"/>
      <c r="AA32" s="241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</row>
    <row r="33" spans="1:105" s="2" customFormat="1" ht="15.75" customHeight="1">
      <c r="A33" s="106"/>
      <c r="B33" s="106"/>
      <c r="C33" s="308"/>
      <c r="D33" s="308"/>
      <c r="E33" s="582">
        <f>INDEX(Stammdaten!$C$56:$E$64,$U33,2)</f>
        <v>0</v>
      </c>
      <c r="F33" s="603">
        <f>INDEX(Stammdaten!$C$134:$I$146,$V33,2)</f>
        <v>0</v>
      </c>
      <c r="G33" s="628"/>
      <c r="H33" s="596">
        <f>INDEX(Stammdaten!$C$56:$E$64,U33,3)</f>
        <v>0</v>
      </c>
      <c r="I33" s="622"/>
      <c r="J33" s="611">
        <f t="shared" si="6"/>
      </c>
      <c r="K33" s="611">
        <f t="shared" si="7"/>
      </c>
      <c r="L33" s="612">
        <f t="shared" si="8"/>
        <v>0</v>
      </c>
      <c r="M33" s="1"/>
      <c r="N33" s="327">
        <f>INDEX(Stammdaten!$C$134:$I$146,$V33,3)*I33</f>
        <v>0</v>
      </c>
      <c r="O33" s="328">
        <f>INDEX(Stammdaten!$C$134:$I$146,$V33,4)*$I33</f>
        <v>0</v>
      </c>
      <c r="P33" s="329">
        <f>INDEX(Stammdaten!$C$134:$I$146,$V33,5)*$I33</f>
        <v>0</v>
      </c>
      <c r="Q33" s="330">
        <f>INDEX(Stammdaten!$C$134:$I$146,$V33,6)*$I33</f>
        <v>0</v>
      </c>
      <c r="R33" s="331">
        <f>INDEX(Stammdaten!$C$134:$I$146,$V33,7)*$I33</f>
        <v>0</v>
      </c>
      <c r="S33" s="101"/>
      <c r="T33" s="101"/>
      <c r="U33" s="101">
        <v>1</v>
      </c>
      <c r="V33" s="101">
        <v>1</v>
      </c>
      <c r="W33" s="101"/>
      <c r="X33" s="101"/>
      <c r="Y33" s="101"/>
      <c r="Z33" s="241"/>
      <c r="AA33" s="241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</row>
    <row r="34" spans="1:105" s="2" customFormat="1" ht="15.75" customHeight="1" thickBot="1">
      <c r="A34" s="106"/>
      <c r="B34" s="106"/>
      <c r="C34" s="308"/>
      <c r="D34" s="308"/>
      <c r="E34" s="583">
        <f>INDEX(Stammdaten!$C$56:$E$64,$U34,2)</f>
        <v>0</v>
      </c>
      <c r="F34" s="604">
        <f>INDEX(Stammdaten!$C$134:$I$146,$V34,2)</f>
        <v>0</v>
      </c>
      <c r="G34" s="628"/>
      <c r="H34" s="596">
        <f>INDEX(Stammdaten!$C$56:$E$64,U34,3)</f>
        <v>0</v>
      </c>
      <c r="I34" s="622"/>
      <c r="J34" s="625">
        <f t="shared" si="6"/>
      </c>
      <c r="K34" s="605">
        <f t="shared" si="7"/>
      </c>
      <c r="L34" s="612">
        <f t="shared" si="8"/>
        <v>0</v>
      </c>
      <c r="M34" s="1"/>
      <c r="N34" s="327">
        <f>INDEX(Stammdaten!$C$134:$I$146,$V34,3)*I34</f>
        <v>0</v>
      </c>
      <c r="O34" s="328">
        <f>INDEX(Stammdaten!$C$134:$I$146,$V34,4)*$I34</f>
        <v>0</v>
      </c>
      <c r="P34" s="329">
        <f>INDEX(Stammdaten!$C$134:$I$146,$V34,5)*$I34</f>
        <v>0</v>
      </c>
      <c r="Q34" s="330">
        <f>INDEX(Stammdaten!$C$134:$I$146,$V34,6)*$I34</f>
        <v>0</v>
      </c>
      <c r="R34" s="331">
        <f>INDEX(Stammdaten!$C$134:$I$146,$V34,7)*$I34</f>
        <v>0</v>
      </c>
      <c r="S34" s="101"/>
      <c r="T34" s="101"/>
      <c r="U34" s="101">
        <v>1</v>
      </c>
      <c r="V34" s="101">
        <v>1</v>
      </c>
      <c r="W34" s="101"/>
      <c r="X34" s="101"/>
      <c r="Y34" s="101"/>
      <c r="Z34" s="241"/>
      <c r="AA34" s="241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</row>
    <row r="35" spans="1:105" s="2" customFormat="1" ht="15.75" customHeight="1" thickBot="1">
      <c r="A35" s="106"/>
      <c r="B35" s="106"/>
      <c r="C35" s="106"/>
      <c r="D35" s="106"/>
      <c r="E35" s="56"/>
      <c r="F35" s="56"/>
      <c r="G35" s="316"/>
      <c r="H35" s="181" t="s">
        <v>164</v>
      </c>
      <c r="I35" s="75"/>
      <c r="J35" s="626">
        <f>SUM(J29:J34)</f>
        <v>0</v>
      </c>
      <c r="K35" s="615">
        <f>SUM(K29:K34)</f>
        <v>0</v>
      </c>
      <c r="L35" s="627">
        <f t="shared" si="8"/>
        <v>0</v>
      </c>
      <c r="M35" s="39"/>
      <c r="N35" s="344">
        <f>SUM(N29:N34)</f>
        <v>0</v>
      </c>
      <c r="O35" s="345">
        <f>SUM(O29:O34)</f>
        <v>0</v>
      </c>
      <c r="P35" s="345">
        <f>SUM(P29:P34)</f>
        <v>0</v>
      </c>
      <c r="Q35" s="345">
        <f>SUM(Q29:Q34)</f>
        <v>0</v>
      </c>
      <c r="R35" s="345">
        <f>SUM(R29:R34)</f>
        <v>0</v>
      </c>
      <c r="S35" s="101"/>
      <c r="T35" s="101"/>
      <c r="U35" s="101"/>
      <c r="V35" s="101"/>
      <c r="W35" s="101"/>
      <c r="X35" s="101"/>
      <c r="Y35" s="101"/>
      <c r="Z35" s="241"/>
      <c r="AA35" s="241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</row>
    <row r="36" spans="1:105" s="2" customFormat="1" ht="10.5" customHeight="1" thickBot="1">
      <c r="A36" s="106"/>
      <c r="B36" s="106"/>
      <c r="C36" s="106"/>
      <c r="D36" s="106"/>
      <c r="E36" s="56"/>
      <c r="F36" s="56"/>
      <c r="G36" s="316"/>
      <c r="H36" s="72"/>
      <c r="I36" s="75"/>
      <c r="J36" s="58"/>
      <c r="K36" s="58"/>
      <c r="L36" s="76"/>
      <c r="M36" s="39"/>
      <c r="N36" s="346" t="s">
        <v>10</v>
      </c>
      <c r="O36" s="346" t="s">
        <v>11</v>
      </c>
      <c r="P36" s="346" t="s">
        <v>12</v>
      </c>
      <c r="Q36" s="346" t="s">
        <v>93</v>
      </c>
      <c r="R36" s="346" t="s">
        <v>96</v>
      </c>
      <c r="S36" s="101"/>
      <c r="T36" s="101"/>
      <c r="U36" s="101"/>
      <c r="V36" s="101"/>
      <c r="W36" s="101"/>
      <c r="X36" s="101"/>
      <c r="Y36" s="101"/>
      <c r="Z36" s="241"/>
      <c r="AA36" s="241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</row>
    <row r="37" spans="1:105" s="2" customFormat="1" ht="15.75" customHeight="1" thickBot="1">
      <c r="A37" s="339" t="s">
        <v>9</v>
      </c>
      <c r="B37" s="106"/>
      <c r="C37" s="179"/>
      <c r="D37" s="106"/>
      <c r="E37" s="59"/>
      <c r="F37" s="63"/>
      <c r="G37" s="57"/>
      <c r="H37" s="181" t="s">
        <v>197</v>
      </c>
      <c r="I37" s="75"/>
      <c r="J37" s="64"/>
      <c r="K37" s="64"/>
      <c r="L37" s="65"/>
      <c r="M37" s="39"/>
      <c r="N37" s="347">
        <f>N26+N35</f>
        <v>0</v>
      </c>
      <c r="O37" s="348">
        <f>O26+O35</f>
        <v>0</v>
      </c>
      <c r="P37" s="349">
        <f>P26+P35</f>
        <v>0</v>
      </c>
      <c r="Q37" s="350">
        <f>Q26+Q35</f>
        <v>0</v>
      </c>
      <c r="R37" s="351">
        <f>R26+R35</f>
        <v>0</v>
      </c>
      <c r="S37" s="101"/>
      <c r="T37" s="101"/>
      <c r="U37" s="101"/>
      <c r="V37" s="101"/>
      <c r="W37" s="101"/>
      <c r="X37" s="101"/>
      <c r="Y37" s="101"/>
      <c r="Z37" s="241"/>
      <c r="AA37" s="241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</row>
    <row r="38" spans="1:105" s="2" customFormat="1" ht="15.75" customHeight="1">
      <c r="A38" s="106"/>
      <c r="B38" s="106"/>
      <c r="C38" s="308"/>
      <c r="D38" s="308"/>
      <c r="E38" s="616">
        <f>INDEX(Stammdaten!$C$23:$E$31,$U38,2)</f>
        <v>0</v>
      </c>
      <c r="F38" s="578">
        <f>INDEX(Stammdaten!$C$79:$D$117,$V38,2)</f>
        <v>0</v>
      </c>
      <c r="G38" s="619"/>
      <c r="H38" s="593">
        <f>INDEX(Stammdaten!$C$23:$E$31,U38,3)</f>
        <v>0</v>
      </c>
      <c r="I38" s="620"/>
      <c r="J38" s="609">
        <f>H38*E38</f>
        <v>0</v>
      </c>
      <c r="K38" s="609">
        <f>F38*I38</f>
        <v>0</v>
      </c>
      <c r="L38" s="610">
        <f>(J38+K38)*K4</f>
        <v>0</v>
      </c>
      <c r="M38" s="39"/>
      <c r="N38" s="304"/>
      <c r="O38" s="205"/>
      <c r="P38" s="205"/>
      <c r="Q38" s="205"/>
      <c r="R38" s="205"/>
      <c r="S38" s="101"/>
      <c r="T38" s="101"/>
      <c r="U38" s="101">
        <v>1</v>
      </c>
      <c r="V38" s="101">
        <v>1</v>
      </c>
      <c r="W38" s="101"/>
      <c r="X38" s="101"/>
      <c r="Y38" s="101"/>
      <c r="Z38" s="241"/>
      <c r="AA38" s="241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</row>
    <row r="39" spans="1:105" s="2" customFormat="1" ht="15.75" customHeight="1">
      <c r="A39" s="106"/>
      <c r="B39" s="106"/>
      <c r="C39" s="308"/>
      <c r="D39" s="308"/>
      <c r="E39" s="617">
        <f>INDEX(Stammdaten!$C$23:$E$31,$U39,2)</f>
        <v>0</v>
      </c>
      <c r="F39" s="582">
        <f>INDEX(Stammdaten!$C$79:$D$117,$V39,2)</f>
        <v>0</v>
      </c>
      <c r="G39" s="621"/>
      <c r="H39" s="596">
        <f>INDEX(Stammdaten!$C$23:$E$31,U39,3)</f>
        <v>0</v>
      </c>
      <c r="I39" s="622"/>
      <c r="J39" s="611">
        <f>H39*E39</f>
        <v>0</v>
      </c>
      <c r="K39" s="611">
        <f>F39*I39</f>
        <v>0</v>
      </c>
      <c r="L39" s="612">
        <f>(J39+K39)*K4</f>
        <v>0</v>
      </c>
      <c r="M39" s="39"/>
      <c r="N39" s="304"/>
      <c r="O39" s="205"/>
      <c r="P39" s="205"/>
      <c r="Q39" s="205"/>
      <c r="R39" s="205"/>
      <c r="S39" s="101"/>
      <c r="T39" s="305"/>
      <c r="U39" s="305">
        <v>1</v>
      </c>
      <c r="V39" s="305">
        <v>34</v>
      </c>
      <c r="W39" s="305"/>
      <c r="X39" s="305"/>
      <c r="Y39" s="305"/>
      <c r="Z39" s="241"/>
      <c r="AA39" s="241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</row>
    <row r="40" spans="1:105" s="2" customFormat="1" ht="15.75" customHeight="1" thickBot="1">
      <c r="A40" s="106"/>
      <c r="B40" s="106"/>
      <c r="C40" s="308"/>
      <c r="D40" s="308"/>
      <c r="E40" s="618">
        <f>INDEX(Stammdaten!$C$23:$E$31,$U40,2)</f>
        <v>0</v>
      </c>
      <c r="F40" s="583">
        <f>INDEX(Stammdaten!$C$79:$D$117,$V40,2)</f>
        <v>0</v>
      </c>
      <c r="G40" s="623"/>
      <c r="H40" s="600">
        <f>INDEX(Stammdaten!$C$23:$E$31,U40,3)</f>
        <v>0</v>
      </c>
      <c r="I40" s="624"/>
      <c r="J40" s="613">
        <f>H40*E40</f>
        <v>0</v>
      </c>
      <c r="K40" s="613">
        <f>F40*I40</f>
        <v>0</v>
      </c>
      <c r="L40" s="614">
        <f>(J40+K40)*K4</f>
        <v>0</v>
      </c>
      <c r="M40" s="39"/>
      <c r="N40" s="304"/>
      <c r="O40" s="205"/>
      <c r="P40" s="205"/>
      <c r="Q40" s="205"/>
      <c r="R40" s="205"/>
      <c r="S40" s="101"/>
      <c r="T40" s="241"/>
      <c r="U40" s="241">
        <v>1</v>
      </c>
      <c r="V40" s="241">
        <v>12</v>
      </c>
      <c r="W40" s="241"/>
      <c r="X40" s="241"/>
      <c r="Y40" s="241"/>
      <c r="Z40" s="241"/>
      <c r="AA40" s="241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</row>
    <row r="41" spans="1:105" s="2" customFormat="1" ht="15.75" customHeight="1" thickBot="1">
      <c r="A41" s="106"/>
      <c r="B41" s="106"/>
      <c r="C41" s="308"/>
      <c r="D41" s="308"/>
      <c r="E41" s="68"/>
      <c r="F41" s="68"/>
      <c r="G41" s="316"/>
      <c r="H41" s="181" t="s">
        <v>57</v>
      </c>
      <c r="I41" s="352"/>
      <c r="J41" s="615">
        <f>SUM(J38:J40)</f>
        <v>0</v>
      </c>
      <c r="K41" s="615">
        <f>SUM(K38:K40)</f>
        <v>0</v>
      </c>
      <c r="L41" s="585">
        <f>SUM(L38:L40)</f>
        <v>0</v>
      </c>
      <c r="M41" s="39"/>
      <c r="N41" s="304"/>
      <c r="O41" s="205"/>
      <c r="P41" s="205"/>
      <c r="Q41" s="205"/>
      <c r="R41" s="205"/>
      <c r="S41" s="101"/>
      <c r="T41" s="241"/>
      <c r="U41" s="241"/>
      <c r="V41" s="241"/>
      <c r="W41" s="241"/>
      <c r="X41" s="241"/>
      <c r="Y41" s="241"/>
      <c r="Z41" s="241"/>
      <c r="AA41" s="241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</row>
    <row r="42" spans="1:105" s="2" customFormat="1" ht="15.75" customHeight="1">
      <c r="A42" s="106"/>
      <c r="B42" s="106"/>
      <c r="C42" s="308"/>
      <c r="D42" s="308"/>
      <c r="E42" s="68"/>
      <c r="F42" s="68"/>
      <c r="G42" s="316"/>
      <c r="H42" s="72"/>
      <c r="I42" s="75"/>
      <c r="J42" s="58"/>
      <c r="K42" s="58"/>
      <c r="L42" s="76"/>
      <c r="M42" s="39"/>
      <c r="N42" s="304"/>
      <c r="O42" s="205"/>
      <c r="P42" s="205"/>
      <c r="Q42" s="205"/>
      <c r="R42" s="205"/>
      <c r="S42" s="101"/>
      <c r="T42" s="241"/>
      <c r="U42" s="241"/>
      <c r="V42" s="241"/>
      <c r="W42" s="241"/>
      <c r="X42" s="241"/>
      <c r="Y42" s="241"/>
      <c r="Z42" s="241"/>
      <c r="AA42" s="241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</row>
    <row r="43" spans="1:105" s="2" customFormat="1" ht="15.75" customHeight="1">
      <c r="A43" s="339" t="s">
        <v>196</v>
      </c>
      <c r="B43" s="106"/>
      <c r="C43" s="308"/>
      <c r="D43" s="308"/>
      <c r="E43" s="68"/>
      <c r="F43" s="68"/>
      <c r="G43" s="73"/>
      <c r="H43" s="74"/>
      <c r="I43" s="75"/>
      <c r="J43" s="66"/>
      <c r="K43" s="66"/>
      <c r="L43" s="67"/>
      <c r="M43" s="39"/>
      <c r="N43" s="304"/>
      <c r="O43" s="205"/>
      <c r="P43" s="205"/>
      <c r="Q43" s="205"/>
      <c r="R43" s="205"/>
      <c r="S43" s="101"/>
      <c r="T43" s="241"/>
      <c r="U43" s="241"/>
      <c r="V43" s="241"/>
      <c r="W43" s="241"/>
      <c r="X43" s="241"/>
      <c r="Y43" s="241"/>
      <c r="Z43" s="241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</row>
    <row r="44" spans="1:105" s="2" customFormat="1" ht="15.75" customHeight="1">
      <c r="A44" s="106"/>
      <c r="B44" s="106"/>
      <c r="C44" s="106"/>
      <c r="D44" s="308"/>
      <c r="E44" s="578">
        <f>INDEX(Stammdaten!$C$44:$E$54,$U44,2)</f>
        <v>0</v>
      </c>
      <c r="F44" s="602">
        <f>INDEX(Stammdaten!$C$148:$E$204,$V44,2)</f>
        <v>0</v>
      </c>
      <c r="G44" s="592"/>
      <c r="H44" s="593">
        <f>INDEX(Stammdaten!$C$44:$E$54,U44,3)</f>
        <v>0</v>
      </c>
      <c r="I44" s="594">
        <f>INDEX(Stammdaten!$C$148:$E$199,V44,3)</f>
        <v>0</v>
      </c>
      <c r="J44" s="576">
        <f aca="true" t="shared" si="9" ref="J44:J61">H44*E44</f>
        <v>0</v>
      </c>
      <c r="K44" s="576">
        <f aca="true" t="shared" si="10" ref="K44:K61">F44*I44</f>
        <v>0</v>
      </c>
      <c r="L44" s="581">
        <f aca="true" t="shared" si="11" ref="L44:L61">(J44+K44)*$K$4</f>
        <v>0</v>
      </c>
      <c r="M44" s="39"/>
      <c r="N44" s="304"/>
      <c r="O44" s="1"/>
      <c r="P44" s="1"/>
      <c r="Q44" s="1"/>
      <c r="R44" s="1"/>
      <c r="S44" s="241"/>
      <c r="T44" s="241"/>
      <c r="U44" s="241">
        <v>1</v>
      </c>
      <c r="V44" s="241">
        <v>1</v>
      </c>
      <c r="W44" s="241"/>
      <c r="X44" s="241"/>
      <c r="Y44" s="241"/>
      <c r="Z44" s="241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</row>
    <row r="45" spans="1:105" s="2" customFormat="1" ht="15.75" customHeight="1">
      <c r="A45" s="106"/>
      <c r="B45" s="106"/>
      <c r="C45" s="106"/>
      <c r="D45" s="308"/>
      <c r="E45" s="582">
        <f>INDEX(Stammdaten!$C$44:$E$54,$U45,2)</f>
        <v>0</v>
      </c>
      <c r="F45" s="603">
        <f>INDEX(Stammdaten!$C$148:$E$204,$V45,2)</f>
        <v>0</v>
      </c>
      <c r="G45" s="595"/>
      <c r="H45" s="596">
        <f>INDEX(Stammdaten!$C$44:$E$54,U45,3)</f>
        <v>0</v>
      </c>
      <c r="I45" s="597">
        <f>INDEX(Stammdaten!$C$148:$E$199,V45,3)</f>
        <v>0</v>
      </c>
      <c r="J45" s="576">
        <f t="shared" si="9"/>
        <v>0</v>
      </c>
      <c r="K45" s="576">
        <f t="shared" si="10"/>
        <v>0</v>
      </c>
      <c r="L45" s="581">
        <f t="shared" si="11"/>
        <v>0</v>
      </c>
      <c r="M45" s="39"/>
      <c r="N45" s="304"/>
      <c r="O45" s="1"/>
      <c r="P45" s="1"/>
      <c r="Q45" s="1"/>
      <c r="R45" s="1"/>
      <c r="S45" s="241"/>
      <c r="T45" s="241"/>
      <c r="U45" s="241">
        <v>1</v>
      </c>
      <c r="V45" s="241">
        <v>15</v>
      </c>
      <c r="W45" s="241"/>
      <c r="X45" s="241"/>
      <c r="Y45" s="241"/>
      <c r="Z45" s="241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</row>
    <row r="46" spans="1:105" s="2" customFormat="1" ht="15.75" customHeight="1">
      <c r="A46" s="106"/>
      <c r="B46" s="106"/>
      <c r="C46" s="106"/>
      <c r="D46" s="308"/>
      <c r="E46" s="582">
        <f>INDEX(Stammdaten!$C$44:$E$54,$U46,2)</f>
        <v>0</v>
      </c>
      <c r="F46" s="603">
        <f>INDEX(Stammdaten!$C$148:$E$204,$V46,2)</f>
        <v>0</v>
      </c>
      <c r="G46" s="595"/>
      <c r="H46" s="596">
        <f>INDEX(Stammdaten!$C$44:$E$54,U46,3)</f>
        <v>0</v>
      </c>
      <c r="I46" s="597">
        <f>INDEX(Stammdaten!$C$148:$E$204,V46,3)</f>
        <v>0</v>
      </c>
      <c r="J46" s="576">
        <f t="shared" si="9"/>
        <v>0</v>
      </c>
      <c r="K46" s="576">
        <f t="shared" si="10"/>
        <v>0</v>
      </c>
      <c r="L46" s="581">
        <f t="shared" si="11"/>
        <v>0</v>
      </c>
      <c r="M46" s="39"/>
      <c r="N46" s="304"/>
      <c r="O46" s="1"/>
      <c r="P46" s="1"/>
      <c r="Q46" s="1"/>
      <c r="R46" s="1"/>
      <c r="S46" s="241"/>
      <c r="T46" s="241"/>
      <c r="U46" s="241">
        <v>1</v>
      </c>
      <c r="V46" s="241">
        <v>1</v>
      </c>
      <c r="W46" s="241"/>
      <c r="X46" s="241"/>
      <c r="Y46" s="241"/>
      <c r="Z46" s="241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</row>
    <row r="47" spans="1:105" s="2" customFormat="1" ht="15.75" customHeight="1">
      <c r="A47" s="106"/>
      <c r="B47" s="106"/>
      <c r="C47" s="106"/>
      <c r="D47" s="308"/>
      <c r="E47" s="582">
        <f>INDEX(Stammdaten!$C$44:$E$54,$U47,2)</f>
        <v>0</v>
      </c>
      <c r="F47" s="603">
        <f>INDEX(Stammdaten!$C$148:$E$204,$V47,2)</f>
        <v>0</v>
      </c>
      <c r="G47" s="595"/>
      <c r="H47" s="596">
        <f>INDEX(Stammdaten!$C$44:$E$54,U47,3)</f>
        <v>0</v>
      </c>
      <c r="I47" s="597">
        <f>INDEX(Stammdaten!$C$148:$E$204,V47,3)</f>
        <v>0</v>
      </c>
      <c r="J47" s="576">
        <f t="shared" si="9"/>
        <v>0</v>
      </c>
      <c r="K47" s="576">
        <f t="shared" si="10"/>
        <v>0</v>
      </c>
      <c r="L47" s="581">
        <f t="shared" si="11"/>
        <v>0</v>
      </c>
      <c r="M47" s="39"/>
      <c r="N47" s="304"/>
      <c r="O47" s="1"/>
      <c r="P47" s="1"/>
      <c r="Q47" s="1"/>
      <c r="R47" s="1"/>
      <c r="S47" s="241"/>
      <c r="T47" s="241"/>
      <c r="U47" s="241">
        <v>1</v>
      </c>
      <c r="V47" s="241">
        <v>1</v>
      </c>
      <c r="W47" s="241"/>
      <c r="X47" s="241"/>
      <c r="Y47" s="241"/>
      <c r="Z47" s="241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</row>
    <row r="48" spans="1:105" s="2" customFormat="1" ht="15.75" customHeight="1">
      <c r="A48" s="106"/>
      <c r="B48" s="106"/>
      <c r="C48" s="106"/>
      <c r="D48" s="308"/>
      <c r="E48" s="582">
        <f>INDEX(Stammdaten!$C$44:$E$54,$U48,2)</f>
        <v>0</v>
      </c>
      <c r="F48" s="603">
        <f>INDEX(Stammdaten!$C$148:$E$204,$V48,2)</f>
        <v>0</v>
      </c>
      <c r="G48" s="595"/>
      <c r="H48" s="596">
        <f>INDEX(Stammdaten!$C$44:$E$54,U48,3)</f>
        <v>0</v>
      </c>
      <c r="I48" s="597">
        <f>INDEX(Stammdaten!$C$148:$E$204,V48,3)</f>
        <v>0</v>
      </c>
      <c r="J48" s="576">
        <f t="shared" si="9"/>
        <v>0</v>
      </c>
      <c r="K48" s="576">
        <f t="shared" si="10"/>
        <v>0</v>
      </c>
      <c r="L48" s="581">
        <f t="shared" si="11"/>
        <v>0</v>
      </c>
      <c r="M48" s="39"/>
      <c r="N48" s="304"/>
      <c r="O48" s="1"/>
      <c r="P48" s="1"/>
      <c r="Q48" s="1"/>
      <c r="R48" s="1"/>
      <c r="S48" s="241"/>
      <c r="T48" s="241"/>
      <c r="U48" s="241">
        <v>1</v>
      </c>
      <c r="V48" s="241">
        <v>1</v>
      </c>
      <c r="W48" s="241"/>
      <c r="X48" s="241"/>
      <c r="Y48" s="241"/>
      <c r="Z48" s="241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</row>
    <row r="49" spans="1:105" s="2" customFormat="1" ht="15.75" customHeight="1">
      <c r="A49" s="106"/>
      <c r="B49" s="106"/>
      <c r="C49" s="106"/>
      <c r="D49" s="308"/>
      <c r="E49" s="582">
        <f>INDEX(Stammdaten!$C$44:$E$54,$U49,2)</f>
        <v>0</v>
      </c>
      <c r="F49" s="603">
        <f>INDEX(Stammdaten!$C$148:$E$204,$V49,2)</f>
        <v>0</v>
      </c>
      <c r="G49" s="595"/>
      <c r="H49" s="596">
        <f>INDEX(Stammdaten!$C$44:$E$54,U49,3)</f>
        <v>0</v>
      </c>
      <c r="I49" s="597">
        <f>INDEX(Stammdaten!$C$148:$E$204,V49,3)</f>
        <v>0</v>
      </c>
      <c r="J49" s="576">
        <f t="shared" si="9"/>
        <v>0</v>
      </c>
      <c r="K49" s="576">
        <f t="shared" si="10"/>
        <v>0</v>
      </c>
      <c r="L49" s="581">
        <f t="shared" si="11"/>
        <v>0</v>
      </c>
      <c r="M49" s="39"/>
      <c r="N49" s="304"/>
      <c r="O49" s="1"/>
      <c r="P49" s="1"/>
      <c r="Q49" s="1"/>
      <c r="R49" s="1"/>
      <c r="S49" s="241"/>
      <c r="T49" s="241"/>
      <c r="U49" s="241">
        <v>1</v>
      </c>
      <c r="V49" s="241">
        <v>1</v>
      </c>
      <c r="W49" s="241"/>
      <c r="X49" s="241"/>
      <c r="Y49" s="241"/>
      <c r="Z49" s="241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</row>
    <row r="50" spans="1:105" s="2" customFormat="1" ht="15.75" customHeight="1">
      <c r="A50" s="106"/>
      <c r="B50" s="106"/>
      <c r="C50" s="106"/>
      <c r="D50" s="308"/>
      <c r="E50" s="582">
        <f>INDEX(Stammdaten!$C$44:$E$54,$U50,2)</f>
        <v>0</v>
      </c>
      <c r="F50" s="603">
        <f>INDEX(Stammdaten!$C$148:$E$204,$V50,2)</f>
        <v>0</v>
      </c>
      <c r="G50" s="595"/>
      <c r="H50" s="596">
        <f>INDEX(Stammdaten!$C$44:$E$54,U50,3)</f>
        <v>0</v>
      </c>
      <c r="I50" s="597">
        <f>INDEX(Stammdaten!$C$148:$E$204,V50,3)</f>
        <v>0</v>
      </c>
      <c r="J50" s="576">
        <f t="shared" si="9"/>
        <v>0</v>
      </c>
      <c r="K50" s="576">
        <f t="shared" si="10"/>
        <v>0</v>
      </c>
      <c r="L50" s="581">
        <f t="shared" si="11"/>
        <v>0</v>
      </c>
      <c r="M50" s="39"/>
      <c r="N50" s="304"/>
      <c r="O50" s="1"/>
      <c r="P50" s="1"/>
      <c r="Q50" s="1"/>
      <c r="R50" s="1"/>
      <c r="S50" s="241"/>
      <c r="T50" s="241"/>
      <c r="U50" s="241">
        <v>1</v>
      </c>
      <c r="V50" s="241">
        <v>1</v>
      </c>
      <c r="W50" s="241"/>
      <c r="X50" s="241"/>
      <c r="Y50" s="241"/>
      <c r="Z50" s="241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</row>
    <row r="51" spans="1:105" s="2" customFormat="1" ht="15.75" customHeight="1">
      <c r="A51" s="106"/>
      <c r="B51" s="106"/>
      <c r="C51" s="308"/>
      <c r="D51" s="308"/>
      <c r="E51" s="582">
        <f>INDEX(Stammdaten!$C$44:$E$54,$U51,2)</f>
        <v>0</v>
      </c>
      <c r="F51" s="603">
        <f>INDEX(Stammdaten!$C$148:$E$204,$V51,2)</f>
        <v>0</v>
      </c>
      <c r="G51" s="595"/>
      <c r="H51" s="596">
        <f>INDEX(Stammdaten!$C$44:$E$54,U51,3)</f>
        <v>0</v>
      </c>
      <c r="I51" s="597">
        <f>INDEX(Stammdaten!$C$148:$E$204,V51,3)</f>
        <v>0</v>
      </c>
      <c r="J51" s="576">
        <f t="shared" si="9"/>
        <v>0</v>
      </c>
      <c r="K51" s="576">
        <f t="shared" si="10"/>
        <v>0</v>
      </c>
      <c r="L51" s="581">
        <f t="shared" si="11"/>
        <v>0</v>
      </c>
      <c r="M51" s="39"/>
      <c r="N51" s="304"/>
      <c r="O51" s="1"/>
      <c r="P51" s="1"/>
      <c r="Q51" s="1"/>
      <c r="R51" s="1"/>
      <c r="S51" s="241"/>
      <c r="T51" s="241"/>
      <c r="U51" s="241">
        <v>1</v>
      </c>
      <c r="V51" s="241">
        <v>1</v>
      </c>
      <c r="W51" s="241"/>
      <c r="X51" s="241"/>
      <c r="Y51" s="241"/>
      <c r="Z51" s="241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</row>
    <row r="52" spans="1:105" s="2" customFormat="1" ht="15.75" customHeight="1">
      <c r="A52" s="106"/>
      <c r="B52" s="106"/>
      <c r="C52" s="308"/>
      <c r="D52" s="308"/>
      <c r="E52" s="582">
        <f>INDEX(Stammdaten!$C$44:$E$54,$U52,2)</f>
        <v>0</v>
      </c>
      <c r="F52" s="603">
        <f>INDEX(Stammdaten!$C$148:$E$204,$V52,2)</f>
        <v>0</v>
      </c>
      <c r="G52" s="595"/>
      <c r="H52" s="596">
        <f>INDEX(Stammdaten!$C$44:$E$54,U52,3)</f>
        <v>0</v>
      </c>
      <c r="I52" s="597">
        <f>INDEX(Stammdaten!$C$148:$E$204,V52,3)</f>
        <v>0</v>
      </c>
      <c r="J52" s="576">
        <f t="shared" si="9"/>
        <v>0</v>
      </c>
      <c r="K52" s="576">
        <f t="shared" si="10"/>
        <v>0</v>
      </c>
      <c r="L52" s="581">
        <f t="shared" si="11"/>
        <v>0</v>
      </c>
      <c r="M52" s="39"/>
      <c r="N52" s="304"/>
      <c r="O52" s="1"/>
      <c r="P52" s="1"/>
      <c r="Q52" s="1"/>
      <c r="R52" s="1"/>
      <c r="S52" s="241"/>
      <c r="T52" s="241"/>
      <c r="U52" s="241">
        <v>1</v>
      </c>
      <c r="V52" s="241">
        <v>1</v>
      </c>
      <c r="W52" s="241"/>
      <c r="X52" s="241"/>
      <c r="Y52" s="241"/>
      <c r="Z52" s="241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</row>
    <row r="53" spans="1:105" s="2" customFormat="1" ht="15.75" customHeight="1">
      <c r="A53" s="106"/>
      <c r="B53" s="106"/>
      <c r="C53" s="308"/>
      <c r="D53" s="308"/>
      <c r="E53" s="582">
        <f>INDEX(Stammdaten!$C$44:$E$54,$U53,2)</f>
        <v>0</v>
      </c>
      <c r="F53" s="603">
        <f>INDEX(Stammdaten!$C$148:$E$204,$V53,2)</f>
        <v>0</v>
      </c>
      <c r="G53" s="595"/>
      <c r="H53" s="596">
        <f>INDEX(Stammdaten!$C$44:$E$54,U53,3)</f>
        <v>0</v>
      </c>
      <c r="I53" s="597">
        <f>INDEX(Stammdaten!$C$148:$E$204,V53,3)</f>
        <v>0</v>
      </c>
      <c r="J53" s="576">
        <f t="shared" si="9"/>
        <v>0</v>
      </c>
      <c r="K53" s="576">
        <f t="shared" si="10"/>
        <v>0</v>
      </c>
      <c r="L53" s="581">
        <f t="shared" si="11"/>
        <v>0</v>
      </c>
      <c r="M53" s="39"/>
      <c r="N53" s="304"/>
      <c r="O53" s="1"/>
      <c r="P53" s="1"/>
      <c r="Q53" s="1"/>
      <c r="R53" s="1"/>
      <c r="S53" s="241"/>
      <c r="T53" s="241"/>
      <c r="U53" s="241">
        <v>1</v>
      </c>
      <c r="V53" s="241">
        <v>1</v>
      </c>
      <c r="W53" s="241"/>
      <c r="X53" s="241"/>
      <c r="Y53" s="241"/>
      <c r="Z53" s="241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</row>
    <row r="54" spans="1:105" s="2" customFormat="1" ht="15.75" customHeight="1">
      <c r="A54" s="106"/>
      <c r="B54" s="106"/>
      <c r="C54" s="308"/>
      <c r="D54" s="308"/>
      <c r="E54" s="582">
        <f>INDEX(Stammdaten!$C$44:$E$54,$U54,2)</f>
        <v>0</v>
      </c>
      <c r="F54" s="603">
        <f>INDEX(Stammdaten!$C$148:$E$204,$V54,2)</f>
        <v>0</v>
      </c>
      <c r="G54" s="598"/>
      <c r="H54" s="596">
        <f>INDEX(Stammdaten!$C$44:$E$54,U54,3)</f>
        <v>0</v>
      </c>
      <c r="I54" s="597">
        <f>INDEX(Stammdaten!$C$148:$E$204,V54,3)</f>
        <v>0</v>
      </c>
      <c r="J54" s="576">
        <f t="shared" si="9"/>
        <v>0</v>
      </c>
      <c r="K54" s="576">
        <f t="shared" si="10"/>
        <v>0</v>
      </c>
      <c r="L54" s="581">
        <f t="shared" si="11"/>
        <v>0</v>
      </c>
      <c r="M54" s="39"/>
      <c r="N54" s="304"/>
      <c r="O54" s="1"/>
      <c r="P54" s="1"/>
      <c r="Q54" s="1"/>
      <c r="R54" s="1"/>
      <c r="S54" s="241"/>
      <c r="T54" s="241"/>
      <c r="U54" s="241">
        <v>1</v>
      </c>
      <c r="V54" s="241">
        <v>1</v>
      </c>
      <c r="W54" s="241"/>
      <c r="X54" s="241"/>
      <c r="Y54" s="241"/>
      <c r="Z54" s="241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</row>
    <row r="55" spans="1:105" s="2" customFormat="1" ht="15.75" customHeight="1">
      <c r="A55" s="106"/>
      <c r="B55" s="106"/>
      <c r="C55" s="308"/>
      <c r="D55" s="308"/>
      <c r="E55" s="582">
        <f>INDEX(Stammdaten!$C$44:$E$54,$U55,2)</f>
        <v>0</v>
      </c>
      <c r="F55" s="603">
        <f>INDEX(Stammdaten!$C$148:$E$204,$V55,2)</f>
        <v>0</v>
      </c>
      <c r="G55" s="598"/>
      <c r="H55" s="596">
        <f>INDEX(Stammdaten!$C$44:$E$54,U55,3)</f>
        <v>0</v>
      </c>
      <c r="I55" s="597"/>
      <c r="J55" s="576">
        <f t="shared" si="9"/>
        <v>0</v>
      </c>
      <c r="K55" s="576">
        <f t="shared" si="10"/>
        <v>0</v>
      </c>
      <c r="L55" s="581">
        <f t="shared" si="11"/>
        <v>0</v>
      </c>
      <c r="M55" s="39"/>
      <c r="N55" s="304"/>
      <c r="O55" s="1"/>
      <c r="P55" s="1"/>
      <c r="Q55" s="1"/>
      <c r="R55" s="1"/>
      <c r="S55" s="241"/>
      <c r="T55" s="241"/>
      <c r="U55" s="241">
        <v>1</v>
      </c>
      <c r="V55" s="241">
        <v>1</v>
      </c>
      <c r="W55" s="241"/>
      <c r="X55" s="241"/>
      <c r="Y55" s="241"/>
      <c r="Z55" s="241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</row>
    <row r="56" spans="1:105" s="2" customFormat="1" ht="15.75" customHeight="1">
      <c r="A56" s="106"/>
      <c r="B56" s="106"/>
      <c r="C56" s="308"/>
      <c r="D56" s="308"/>
      <c r="E56" s="582">
        <f>INDEX(Stammdaten!$C$44:$E$54,$U56,2)</f>
        <v>0</v>
      </c>
      <c r="F56" s="603">
        <f>INDEX(Stammdaten!$C$148:$E$204,$V56,2)</f>
        <v>0</v>
      </c>
      <c r="G56" s="598"/>
      <c r="H56" s="596">
        <f>INDEX(Stammdaten!$C$44:$E$54,U56,3)</f>
        <v>0</v>
      </c>
      <c r="I56" s="597">
        <f>INDEX(Stammdaten!$C$148:$E$204,V56,3)</f>
        <v>0</v>
      </c>
      <c r="J56" s="576">
        <f t="shared" si="9"/>
        <v>0</v>
      </c>
      <c r="K56" s="576">
        <f t="shared" si="10"/>
        <v>0</v>
      </c>
      <c r="L56" s="581">
        <f t="shared" si="11"/>
        <v>0</v>
      </c>
      <c r="M56" s="39"/>
      <c r="N56" s="304"/>
      <c r="O56" s="1"/>
      <c r="P56" s="1"/>
      <c r="Q56" s="1"/>
      <c r="R56" s="1"/>
      <c r="S56" s="241"/>
      <c r="T56" s="241"/>
      <c r="U56" s="241">
        <v>1</v>
      </c>
      <c r="V56" s="241">
        <v>1</v>
      </c>
      <c r="W56" s="241"/>
      <c r="X56" s="241"/>
      <c r="Y56" s="241"/>
      <c r="Z56" s="241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</row>
    <row r="57" spans="1:105" s="2" customFormat="1" ht="15.75" customHeight="1">
      <c r="A57" s="106"/>
      <c r="B57" s="106"/>
      <c r="C57" s="308"/>
      <c r="D57" s="308"/>
      <c r="E57" s="582">
        <f>INDEX(Stammdaten!$C$44:$E$54,$U57,2)</f>
        <v>0</v>
      </c>
      <c r="F57" s="603">
        <f>INDEX(Stammdaten!$C$148:$E$204,$V57,2)</f>
        <v>0</v>
      </c>
      <c r="G57" s="598"/>
      <c r="H57" s="596">
        <f>INDEX(Stammdaten!$C$44:$E$54,U57,3)</f>
        <v>0</v>
      </c>
      <c r="I57" s="597">
        <f>INDEX(Stammdaten!$C$148:$E$204,V57,3)</f>
        <v>0</v>
      </c>
      <c r="J57" s="576">
        <f t="shared" si="9"/>
        <v>0</v>
      </c>
      <c r="K57" s="576">
        <f t="shared" si="10"/>
        <v>0</v>
      </c>
      <c r="L57" s="581">
        <f t="shared" si="11"/>
        <v>0</v>
      </c>
      <c r="M57" s="39"/>
      <c r="N57" s="304"/>
      <c r="O57" s="1"/>
      <c r="P57" s="1"/>
      <c r="Q57" s="1"/>
      <c r="R57" s="1"/>
      <c r="S57" s="241"/>
      <c r="T57" s="241"/>
      <c r="U57" s="241">
        <v>6</v>
      </c>
      <c r="V57" s="241">
        <v>1</v>
      </c>
      <c r="W57" s="241"/>
      <c r="X57" s="241"/>
      <c r="Y57" s="241"/>
      <c r="Z57" s="241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</row>
    <row r="58" spans="1:105" s="2" customFormat="1" ht="15.75" customHeight="1">
      <c r="A58" s="106"/>
      <c r="B58" s="106"/>
      <c r="C58" s="308"/>
      <c r="D58" s="308"/>
      <c r="E58" s="582">
        <f>INDEX(Stammdaten!$C$44:$E$54,$U58,2)</f>
        <v>0</v>
      </c>
      <c r="F58" s="603">
        <f>INDEX(Stammdaten!$C$148:$E$204,$V58,2)</f>
        <v>0</v>
      </c>
      <c r="G58" s="598"/>
      <c r="H58" s="596">
        <f>INDEX(Stammdaten!$C$44:$E$54,U58,3)</f>
        <v>0</v>
      </c>
      <c r="I58" s="597">
        <f>INDEX(Stammdaten!$C$148:$E$204,V58,3)</f>
        <v>0</v>
      </c>
      <c r="J58" s="576">
        <f t="shared" si="9"/>
        <v>0</v>
      </c>
      <c r="K58" s="576">
        <f t="shared" si="10"/>
        <v>0</v>
      </c>
      <c r="L58" s="581">
        <f t="shared" si="11"/>
        <v>0</v>
      </c>
      <c r="M58" s="39"/>
      <c r="N58" s="304"/>
      <c r="O58" s="1"/>
      <c r="P58" s="1"/>
      <c r="Q58" s="1"/>
      <c r="R58" s="1"/>
      <c r="S58" s="241"/>
      <c r="T58" s="241"/>
      <c r="U58" s="241">
        <v>6</v>
      </c>
      <c r="V58" s="241">
        <v>1</v>
      </c>
      <c r="W58" s="241"/>
      <c r="X58" s="241"/>
      <c r="Y58" s="241"/>
      <c r="Z58" s="241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</row>
    <row r="59" spans="1:105" s="2" customFormat="1" ht="15.75" customHeight="1">
      <c r="A59" s="106"/>
      <c r="B59" s="106"/>
      <c r="C59" s="308"/>
      <c r="D59" s="308"/>
      <c r="E59" s="582">
        <f>INDEX(Stammdaten!$C$44:$E$54,$U59,2)</f>
        <v>0</v>
      </c>
      <c r="F59" s="603">
        <f>INDEX(Stammdaten!$C$148:$E$204,$V59,2)</f>
        <v>0</v>
      </c>
      <c r="G59" s="598"/>
      <c r="H59" s="596">
        <f>INDEX(Stammdaten!$C$44:$E$54,U59,3)</f>
        <v>0</v>
      </c>
      <c r="I59" s="597">
        <f>INDEX(Stammdaten!$C$148:$E$204,V59,3)</f>
        <v>0</v>
      </c>
      <c r="J59" s="576">
        <f t="shared" si="9"/>
        <v>0</v>
      </c>
      <c r="K59" s="576">
        <f t="shared" si="10"/>
        <v>0</v>
      </c>
      <c r="L59" s="581">
        <f t="shared" si="11"/>
        <v>0</v>
      </c>
      <c r="M59" s="39"/>
      <c r="N59" s="304"/>
      <c r="O59" s="1"/>
      <c r="P59" s="1"/>
      <c r="Q59" s="1"/>
      <c r="R59" s="1"/>
      <c r="S59" s="241"/>
      <c r="T59" s="241"/>
      <c r="U59" s="241">
        <v>6</v>
      </c>
      <c r="V59" s="241">
        <v>1</v>
      </c>
      <c r="W59" s="241"/>
      <c r="X59" s="241"/>
      <c r="Y59" s="241"/>
      <c r="Z59" s="241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</row>
    <row r="60" spans="1:105" s="2" customFormat="1" ht="15.75" customHeight="1">
      <c r="A60" s="106"/>
      <c r="B60" s="106"/>
      <c r="C60" s="308"/>
      <c r="D60" s="308"/>
      <c r="E60" s="582">
        <f>INDEX(Stammdaten!$C$44:$E$54,$U60,2)</f>
        <v>0</v>
      </c>
      <c r="F60" s="603">
        <f>INDEX(Stammdaten!$C$148:$E$204,$V60,2)</f>
        <v>0</v>
      </c>
      <c r="G60" s="598"/>
      <c r="H60" s="596">
        <f>INDEX(Stammdaten!$C$44:$E$54,U60,3)</f>
        <v>0</v>
      </c>
      <c r="I60" s="597">
        <f>INDEX(Stammdaten!$C$148:$E$204,V60,3)</f>
        <v>0</v>
      </c>
      <c r="J60" s="576">
        <f t="shared" si="9"/>
        <v>0</v>
      </c>
      <c r="K60" s="576">
        <f t="shared" si="10"/>
        <v>0</v>
      </c>
      <c r="L60" s="581">
        <f t="shared" si="11"/>
        <v>0</v>
      </c>
      <c r="M60" s="39"/>
      <c r="N60" s="304"/>
      <c r="O60" s="1"/>
      <c r="P60" s="1"/>
      <c r="Q60" s="1"/>
      <c r="R60" s="1"/>
      <c r="S60" s="241"/>
      <c r="T60" s="241"/>
      <c r="U60" s="241">
        <v>6</v>
      </c>
      <c r="V60" s="241">
        <v>1</v>
      </c>
      <c r="W60" s="241"/>
      <c r="X60" s="241"/>
      <c r="Y60" s="241"/>
      <c r="Z60" s="241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</row>
    <row r="61" spans="1:105" s="2" customFormat="1" ht="15.75" customHeight="1" thickBot="1">
      <c r="A61" s="320"/>
      <c r="B61" s="106"/>
      <c r="C61" s="179"/>
      <c r="D61" s="106"/>
      <c r="E61" s="583">
        <f>INDEX(Stammdaten!$C$44:$E$54,$U61,2)</f>
        <v>0</v>
      </c>
      <c r="F61" s="604">
        <f>INDEX(Stammdaten!$C$148:$E$204,$V61,2)</f>
        <v>0</v>
      </c>
      <c r="G61" s="599"/>
      <c r="H61" s="600">
        <f>INDEX(Stammdaten!$C$44:$E$54,U61,3)</f>
        <v>0</v>
      </c>
      <c r="I61" s="601">
        <f>INDEX(Stammdaten!$C$148:$E$204,V61,3)</f>
        <v>0</v>
      </c>
      <c r="J61" s="605">
        <f t="shared" si="9"/>
        <v>0</v>
      </c>
      <c r="K61" s="605">
        <f t="shared" si="10"/>
        <v>0</v>
      </c>
      <c r="L61" s="606">
        <f t="shared" si="11"/>
        <v>0</v>
      </c>
      <c r="M61" s="39"/>
      <c r="N61" s="304"/>
      <c r="O61" s="1"/>
      <c r="P61" s="1"/>
      <c r="Q61" s="1"/>
      <c r="R61" s="1"/>
      <c r="S61" s="241"/>
      <c r="T61" s="241"/>
      <c r="U61" s="241">
        <v>6</v>
      </c>
      <c r="V61" s="241">
        <v>1</v>
      </c>
      <c r="W61" s="241"/>
      <c r="X61" s="241"/>
      <c r="Y61" s="241"/>
      <c r="Z61" s="241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</row>
    <row r="62" spans="1:105" s="2" customFormat="1" ht="15.75" customHeight="1" thickBot="1">
      <c r="A62" s="106"/>
      <c r="B62" s="106"/>
      <c r="C62" s="106"/>
      <c r="D62" s="106"/>
      <c r="E62" s="56"/>
      <c r="F62" s="56"/>
      <c r="G62" s="316"/>
      <c r="H62" s="353" t="s">
        <v>59</v>
      </c>
      <c r="I62" s="354"/>
      <c r="J62" s="585">
        <f>SUM(J44:J61)</f>
        <v>0</v>
      </c>
      <c r="K62" s="586">
        <f>SUM(K44:K61)</f>
        <v>0</v>
      </c>
      <c r="L62" s="586">
        <f>SUM(L44:L61)</f>
        <v>0</v>
      </c>
      <c r="M62" s="39"/>
      <c r="N62" s="304"/>
      <c r="O62" s="1"/>
      <c r="P62" s="1"/>
      <c r="Q62" s="1"/>
      <c r="R62" s="1"/>
      <c r="S62" s="241"/>
      <c r="T62" s="241"/>
      <c r="U62" s="241"/>
      <c r="V62" s="241"/>
      <c r="W62" s="241"/>
      <c r="X62" s="241"/>
      <c r="Y62" s="241"/>
      <c r="Z62" s="241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</row>
    <row r="63" spans="1:105" s="2" customFormat="1" ht="10.5" customHeight="1">
      <c r="A63" s="106"/>
      <c r="B63" s="106"/>
      <c r="C63" s="106"/>
      <c r="D63" s="106"/>
      <c r="E63" s="56"/>
      <c r="F63" s="56"/>
      <c r="G63" s="316"/>
      <c r="H63" s="353"/>
      <c r="I63" s="72"/>
      <c r="J63" s="58"/>
      <c r="K63" s="58"/>
      <c r="L63" s="76"/>
      <c r="M63" s="39"/>
      <c r="N63" s="304"/>
      <c r="O63" s="1"/>
      <c r="P63" s="1"/>
      <c r="Q63" s="1"/>
      <c r="R63" s="1"/>
      <c r="S63" s="241"/>
      <c r="T63" s="241"/>
      <c r="U63" s="241"/>
      <c r="V63" s="241"/>
      <c r="W63" s="241"/>
      <c r="X63" s="241"/>
      <c r="Y63" s="241"/>
      <c r="Z63" s="241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</row>
    <row r="64" spans="1:105" s="2" customFormat="1" ht="15.75" customHeight="1">
      <c r="A64" s="355" t="s">
        <v>58</v>
      </c>
      <c r="B64" s="106"/>
      <c r="C64" s="356"/>
      <c r="D64" s="106"/>
      <c r="E64" s="59"/>
      <c r="F64" s="63"/>
      <c r="G64" s="57"/>
      <c r="H64" s="357"/>
      <c r="I64" s="75"/>
      <c r="J64" s="61"/>
      <c r="K64" s="61"/>
      <c r="L64" s="96"/>
      <c r="M64" s="39"/>
      <c r="N64" s="304"/>
      <c r="O64" s="1"/>
      <c r="P64" s="1"/>
      <c r="Q64" s="1"/>
      <c r="R64" s="1"/>
      <c r="S64" s="241"/>
      <c r="T64" s="241"/>
      <c r="U64" s="241"/>
      <c r="V64" s="241"/>
      <c r="W64" s="241"/>
      <c r="X64" s="241"/>
      <c r="Y64" s="241"/>
      <c r="Z64" s="241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</row>
    <row r="65" spans="1:105" s="2" customFormat="1" ht="15.75" customHeight="1">
      <c r="A65" s="106"/>
      <c r="B65" s="106"/>
      <c r="C65" s="308"/>
      <c r="D65" s="308"/>
      <c r="E65" s="578">
        <f>INDEX(Stammdaten!$C$66:$E$77,$U65,2)</f>
        <v>0</v>
      </c>
      <c r="F65" s="579"/>
      <c r="G65" s="775"/>
      <c r="H65" s="607">
        <f>INDEX(Stammdaten!$C$66:$E$77,U65,3)</f>
        <v>0</v>
      </c>
      <c r="I65" s="580"/>
      <c r="J65" s="576">
        <f>H65*E65</f>
        <v>0</v>
      </c>
      <c r="K65" s="576">
        <f>F65*I65</f>
        <v>0</v>
      </c>
      <c r="L65" s="581">
        <f>(J65+K65)*$K$4</f>
        <v>0</v>
      </c>
      <c r="M65" s="39"/>
      <c r="N65" s="304"/>
      <c r="O65" s="1"/>
      <c r="P65" s="1"/>
      <c r="Q65" s="1"/>
      <c r="R65" s="1"/>
      <c r="S65" s="241"/>
      <c r="T65" s="241"/>
      <c r="U65" s="241">
        <v>1</v>
      </c>
      <c r="V65" s="241"/>
      <c r="W65" s="241"/>
      <c r="X65" s="241"/>
      <c r="Y65" s="241"/>
      <c r="Z65" s="241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</row>
    <row r="66" spans="1:105" s="2" customFormat="1" ht="15.75" customHeight="1">
      <c r="A66" s="106"/>
      <c r="B66" s="106"/>
      <c r="C66" s="308"/>
      <c r="D66" s="308"/>
      <c r="E66" s="582">
        <f>INDEX(Stammdaten!$C$66:$E$77,$U66,2)</f>
        <v>0</v>
      </c>
      <c r="F66" s="579"/>
      <c r="G66" s="776"/>
      <c r="H66" s="607">
        <f>INDEX(Stammdaten!$C$66:$E$77,U66,3)</f>
        <v>0</v>
      </c>
      <c r="I66" s="580"/>
      <c r="J66" s="576">
        <f>H66*E66</f>
        <v>0</v>
      </c>
      <c r="K66" s="576">
        <f>F66*I66</f>
        <v>0</v>
      </c>
      <c r="L66" s="581">
        <f>(J66+K66)*$K$4</f>
        <v>0</v>
      </c>
      <c r="M66" s="39"/>
      <c r="N66" s="304"/>
      <c r="O66" s="1"/>
      <c r="P66" s="1"/>
      <c r="Q66" s="1"/>
      <c r="R66" s="1"/>
      <c r="S66" s="241"/>
      <c r="T66" s="241"/>
      <c r="U66" s="241">
        <v>1</v>
      </c>
      <c r="V66" s="241"/>
      <c r="W66" s="241"/>
      <c r="X66" s="241"/>
      <c r="Y66" s="241"/>
      <c r="Z66" s="241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</row>
    <row r="67" spans="1:105" s="2" customFormat="1" ht="15.75" customHeight="1">
      <c r="A67" s="106"/>
      <c r="B67" s="106"/>
      <c r="C67" s="308"/>
      <c r="D67" s="308"/>
      <c r="E67" s="582">
        <f>INDEX(Stammdaten!$C$66:$E$77,$U67,2)</f>
        <v>0</v>
      </c>
      <c r="F67" s="579"/>
      <c r="G67" s="776"/>
      <c r="H67" s="607">
        <f>INDEX(Stammdaten!$C$66:$E$77,U67,3)</f>
        <v>0</v>
      </c>
      <c r="I67" s="580"/>
      <c r="J67" s="576">
        <f>H67*E67</f>
        <v>0</v>
      </c>
      <c r="K67" s="576">
        <f>F67*I67</f>
        <v>0</v>
      </c>
      <c r="L67" s="581">
        <f>(J67+K67)*$K$4</f>
        <v>0</v>
      </c>
      <c r="M67" s="39"/>
      <c r="N67" s="304"/>
      <c r="O67" s="1"/>
      <c r="P67" s="1"/>
      <c r="Q67" s="1"/>
      <c r="R67" s="1"/>
      <c r="S67" s="241"/>
      <c r="T67" s="241"/>
      <c r="U67" s="241">
        <v>1</v>
      </c>
      <c r="V67" s="241"/>
      <c r="W67" s="241"/>
      <c r="X67" s="241"/>
      <c r="Y67" s="241"/>
      <c r="Z67" s="241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</row>
    <row r="68" spans="1:105" s="2" customFormat="1" ht="15.75" customHeight="1" thickBot="1">
      <c r="A68" s="106"/>
      <c r="B68" s="106"/>
      <c r="C68" s="308"/>
      <c r="D68" s="308"/>
      <c r="E68" s="583">
        <f>INDEX(Stammdaten!$C$66:$E$77,$U68,2)</f>
        <v>0</v>
      </c>
      <c r="F68" s="579"/>
      <c r="G68" s="777"/>
      <c r="H68" s="608">
        <f>INDEX(Stammdaten!$C$66:$E$77,U68,3)</f>
        <v>0</v>
      </c>
      <c r="I68" s="580"/>
      <c r="J68" s="576">
        <f>H68*E68</f>
        <v>0</v>
      </c>
      <c r="K68" s="584"/>
      <c r="L68" s="581">
        <f>(J68+K68)*$K$4</f>
        <v>0</v>
      </c>
      <c r="M68" s="39"/>
      <c r="N68" s="304"/>
      <c r="O68" s="1"/>
      <c r="P68" s="1"/>
      <c r="Q68" s="1"/>
      <c r="R68" s="1"/>
      <c r="S68" s="241"/>
      <c r="T68" s="241"/>
      <c r="U68" s="241">
        <v>1</v>
      </c>
      <c r="V68" s="241"/>
      <c r="W68" s="241"/>
      <c r="X68" s="241"/>
      <c r="Y68" s="241"/>
      <c r="Z68" s="241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</row>
    <row r="69" spans="1:105" s="2" customFormat="1" ht="15.75" customHeight="1" thickBot="1">
      <c r="A69" s="106"/>
      <c r="B69" s="106"/>
      <c r="C69" s="308"/>
      <c r="D69" s="308"/>
      <c r="E69" s="68"/>
      <c r="F69" s="68"/>
      <c r="G69" s="316"/>
      <c r="H69" s="358" t="s">
        <v>60</v>
      </c>
      <c r="I69" s="359"/>
      <c r="J69" s="585">
        <f>SUM(J65:J68)</f>
        <v>0</v>
      </c>
      <c r="K69" s="586">
        <f>SUM(K65:K68)</f>
        <v>0</v>
      </c>
      <c r="L69" s="586">
        <f>SUM(L65:L68)</f>
        <v>0</v>
      </c>
      <c r="M69" s="50"/>
      <c r="N69" s="304"/>
      <c r="O69" s="1"/>
      <c r="P69" s="1"/>
      <c r="Q69" s="1"/>
      <c r="R69" s="1"/>
      <c r="S69" s="241"/>
      <c r="T69" s="241"/>
      <c r="U69" s="241"/>
      <c r="V69" s="241"/>
      <c r="W69" s="241"/>
      <c r="X69" s="241"/>
      <c r="Y69" s="241"/>
      <c r="Z69" s="241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</row>
    <row r="70" spans="1:105" s="2" customFormat="1" ht="15.75" customHeight="1">
      <c r="A70" s="106"/>
      <c r="B70" s="106"/>
      <c r="C70" s="106"/>
      <c r="D70" s="106"/>
      <c r="E70" s="360"/>
      <c r="F70" s="361" t="s">
        <v>4</v>
      </c>
      <c r="G70" s="362"/>
      <c r="H70" s="363"/>
      <c r="I70" s="364"/>
      <c r="J70" s="587"/>
      <c r="K70" s="587"/>
      <c r="L70" s="588"/>
      <c r="M70" s="51"/>
      <c r="N70" s="365"/>
      <c r="O70" s="103"/>
      <c r="P70" s="103"/>
      <c r="Q70" s="103"/>
      <c r="R70" s="103"/>
      <c r="S70" s="197"/>
      <c r="T70" s="197"/>
      <c r="U70" s="241"/>
      <c r="V70" s="241"/>
      <c r="W70" s="241"/>
      <c r="X70" s="241"/>
      <c r="Y70" s="241"/>
      <c r="Z70" s="241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</row>
    <row r="71" spans="1:105" s="2" customFormat="1" ht="15.75" customHeight="1">
      <c r="A71" s="366"/>
      <c r="B71" s="179"/>
      <c r="C71" s="183" t="s">
        <v>165</v>
      </c>
      <c r="D71" s="184">
        <f>INDEX(Stammdaten!$C$225:$D$326,$U$4,1)</f>
        <v>0</v>
      </c>
      <c r="E71" s="368"/>
      <c r="F71" s="369" t="s">
        <v>139</v>
      </c>
      <c r="G71" s="369" t="s">
        <v>170</v>
      </c>
      <c r="H71" s="370" t="s">
        <v>171</v>
      </c>
      <c r="I71" s="370" t="s">
        <v>46</v>
      </c>
      <c r="J71" s="589" t="s">
        <v>49</v>
      </c>
      <c r="K71" s="590"/>
      <c r="L71" s="591" t="s">
        <v>50</v>
      </c>
      <c r="M71" s="52"/>
      <c r="N71" s="365"/>
      <c r="O71" s="103"/>
      <c r="P71" s="103"/>
      <c r="Q71" s="103"/>
      <c r="R71" s="103"/>
      <c r="S71" s="197"/>
      <c r="T71" s="197"/>
      <c r="U71" s="241"/>
      <c r="V71" s="241"/>
      <c r="W71" s="241"/>
      <c r="X71" s="241"/>
      <c r="Y71" s="241"/>
      <c r="Z71" s="241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</row>
    <row r="72" spans="1:105" s="2" customFormat="1" ht="15.75" customHeight="1">
      <c r="A72" s="366"/>
      <c r="B72" s="106"/>
      <c r="C72" s="182" t="s">
        <v>40</v>
      </c>
      <c r="D72" s="109">
        <f>INDEX(Stammdaten!$C$208:$D$222,$W$1,1)</f>
        <v>0</v>
      </c>
      <c r="E72" s="371"/>
      <c r="F72" s="644"/>
      <c r="G72" s="645"/>
      <c r="H72" s="646"/>
      <c r="I72" s="647"/>
      <c r="J72" s="560">
        <f>F72*I72</f>
        <v>0</v>
      </c>
      <c r="K72" s="561"/>
      <c r="L72" s="562">
        <f>K4*J72</f>
        <v>0</v>
      </c>
      <c r="M72" s="52"/>
      <c r="N72" s="365"/>
      <c r="O72" s="103"/>
      <c r="P72" s="103"/>
      <c r="Q72" s="103"/>
      <c r="R72" s="103"/>
      <c r="S72" s="197"/>
      <c r="T72" s="197"/>
      <c r="U72" s="241"/>
      <c r="V72" s="241"/>
      <c r="W72" s="241"/>
      <c r="X72" s="241"/>
      <c r="Y72" s="241"/>
      <c r="Z72" s="241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</row>
    <row r="73" spans="1:105" s="2" customFormat="1" ht="15.75" customHeight="1">
      <c r="A73" s="366"/>
      <c r="B73" s="106"/>
      <c r="C73" s="92" t="s">
        <v>41</v>
      </c>
      <c r="D73" s="93"/>
      <c r="E73" s="372"/>
      <c r="F73" s="373"/>
      <c r="G73" s="374"/>
      <c r="H73" s="375"/>
      <c r="I73" s="376"/>
      <c r="J73" s="563"/>
      <c r="K73" s="564"/>
      <c r="L73" s="565">
        <f>L5*J73</f>
        <v>0</v>
      </c>
      <c r="M73" s="52"/>
      <c r="N73" s="365"/>
      <c r="O73" s="103"/>
      <c r="P73" s="103"/>
      <c r="Q73" s="103"/>
      <c r="R73" s="103"/>
      <c r="S73" s="197"/>
      <c r="T73" s="197"/>
      <c r="U73" s="241"/>
      <c r="V73" s="241"/>
      <c r="W73" s="241"/>
      <c r="X73" s="241"/>
      <c r="Y73" s="241"/>
      <c r="Z73" s="241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</row>
    <row r="74" spans="1:105" s="2" customFormat="1" ht="15.75" customHeight="1">
      <c r="A74" s="366"/>
      <c r="B74" s="106"/>
      <c r="C74" s="92" t="s">
        <v>42</v>
      </c>
      <c r="D74" s="94"/>
      <c r="E74" s="377"/>
      <c r="F74" s="373"/>
      <c r="G74" s="374"/>
      <c r="H74" s="378"/>
      <c r="I74" s="376"/>
      <c r="J74" s="563"/>
      <c r="K74" s="566"/>
      <c r="L74" s="567">
        <f>J74*K4</f>
        <v>0</v>
      </c>
      <c r="M74" s="52"/>
      <c r="N74" s="365"/>
      <c r="O74" s="103"/>
      <c r="P74" s="103"/>
      <c r="Q74" s="103"/>
      <c r="R74" s="103"/>
      <c r="S74" s="197"/>
      <c r="T74" s="197"/>
      <c r="U74" s="241"/>
      <c r="V74" s="241"/>
      <c r="W74" s="241"/>
      <c r="X74" s="241"/>
      <c r="Y74" s="241"/>
      <c r="Z74" s="241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</row>
    <row r="75" spans="1:105" s="2" customFormat="1" ht="15.75" customHeight="1">
      <c r="A75" s="366"/>
      <c r="B75" s="106"/>
      <c r="C75" s="92" t="s">
        <v>43</v>
      </c>
      <c r="D75" s="94"/>
      <c r="E75" s="377"/>
      <c r="F75" s="373"/>
      <c r="G75" s="374"/>
      <c r="H75" s="375"/>
      <c r="I75" s="376"/>
      <c r="J75" s="563"/>
      <c r="K75" s="566"/>
      <c r="L75" s="567">
        <f>J75*K4</f>
        <v>0</v>
      </c>
      <c r="M75" s="52"/>
      <c r="N75" s="365"/>
      <c r="O75" s="103"/>
      <c r="P75" s="103"/>
      <c r="Q75" s="103"/>
      <c r="R75" s="103"/>
      <c r="S75" s="197"/>
      <c r="T75" s="197"/>
      <c r="U75" s="241"/>
      <c r="V75" s="241"/>
      <c r="W75" s="241"/>
      <c r="X75" s="241"/>
      <c r="Y75" s="241"/>
      <c r="Z75" s="241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</row>
    <row r="76" spans="1:105" s="2" customFormat="1" ht="15.75" customHeight="1">
      <c r="A76" s="366"/>
      <c r="B76" s="106"/>
      <c r="C76" s="92" t="s">
        <v>39</v>
      </c>
      <c r="D76" s="94"/>
      <c r="E76" s="377"/>
      <c r="F76" s="373"/>
      <c r="G76" s="374"/>
      <c r="H76" s="375"/>
      <c r="I76" s="376"/>
      <c r="J76" s="563"/>
      <c r="K76" s="566"/>
      <c r="L76" s="567">
        <f>J76*K4</f>
        <v>0</v>
      </c>
      <c r="M76" s="52"/>
      <c r="N76" s="304"/>
      <c r="O76" s="1"/>
      <c r="P76" s="1"/>
      <c r="Q76" s="1"/>
      <c r="R76" s="1"/>
      <c r="S76" s="1"/>
      <c r="T76" s="1"/>
      <c r="U76" s="241"/>
      <c r="V76" s="241"/>
      <c r="W76" s="241"/>
      <c r="X76" s="241"/>
      <c r="Y76" s="241"/>
      <c r="Z76" s="241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</row>
    <row r="77" spans="1:105" s="2" customFormat="1" ht="15.75" customHeight="1">
      <c r="A77" s="366"/>
      <c r="B77" s="179"/>
      <c r="C77" s="92" t="s">
        <v>44</v>
      </c>
      <c r="D77" s="94"/>
      <c r="E77" s="377"/>
      <c r="F77" s="374"/>
      <c r="G77" s="379"/>
      <c r="H77" s="380"/>
      <c r="I77" s="381"/>
      <c r="J77" s="568">
        <f>SUM(J72:J76)</f>
        <v>0</v>
      </c>
      <c r="K77" s="569"/>
      <c r="L77" s="562">
        <f>J77*K4</f>
        <v>0</v>
      </c>
      <c r="M77" s="52"/>
      <c r="N77" s="304"/>
      <c r="O77" s="1"/>
      <c r="P77" s="1"/>
      <c r="Q77" s="1"/>
      <c r="R77" s="1"/>
      <c r="S77" s="1"/>
      <c r="T77" s="1"/>
      <c r="U77" s="241"/>
      <c r="V77" s="241"/>
      <c r="W77" s="241"/>
      <c r="X77" s="241"/>
      <c r="Y77" s="241"/>
      <c r="Z77" s="241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</row>
    <row r="78" spans="1:105" s="2" customFormat="1" ht="15.75" customHeight="1" thickBot="1">
      <c r="A78" s="366"/>
      <c r="B78" s="179"/>
      <c r="C78" s="92" t="s">
        <v>51</v>
      </c>
      <c r="D78" s="94"/>
      <c r="E78" s="377"/>
      <c r="F78" s="374"/>
      <c r="G78" s="379"/>
      <c r="H78" s="380"/>
      <c r="I78" s="381"/>
      <c r="J78" s="570">
        <f>J69+K69+J62+K62+J41+K41+J35+K35+J26+K26+J17+K17</f>
        <v>0</v>
      </c>
      <c r="K78" s="571"/>
      <c r="L78" s="572">
        <f>J78*K4</f>
        <v>0</v>
      </c>
      <c r="M78" s="52"/>
      <c r="N78" s="304"/>
      <c r="O78" s="1"/>
      <c r="P78" s="1"/>
      <c r="Q78" s="1"/>
      <c r="R78" s="1"/>
      <c r="S78" s="1"/>
      <c r="T78" s="1"/>
      <c r="U78" s="241"/>
      <c r="V78" s="241"/>
      <c r="W78" s="241"/>
      <c r="X78" s="241"/>
      <c r="Y78" s="241"/>
      <c r="Z78" s="241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</row>
    <row r="79" spans="1:105" s="2" customFormat="1" ht="15.75" customHeight="1">
      <c r="A79" s="366"/>
      <c r="B79" s="179"/>
      <c r="C79" s="92" t="s">
        <v>52</v>
      </c>
      <c r="D79" s="94"/>
      <c r="E79" s="377"/>
      <c r="F79" s="374"/>
      <c r="G79" s="379"/>
      <c r="H79" s="380"/>
      <c r="I79" s="381"/>
      <c r="J79" s="573"/>
      <c r="K79" s="574"/>
      <c r="L79" s="783">
        <f>J79*K4</f>
        <v>0</v>
      </c>
      <c r="M79" s="111"/>
      <c r="N79" s="365"/>
      <c r="O79" s="103"/>
      <c r="P79" s="103"/>
      <c r="Q79" s="103"/>
      <c r="R79" s="103"/>
      <c r="S79" s="103"/>
      <c r="T79" s="103"/>
      <c r="U79" s="241"/>
      <c r="V79" s="241"/>
      <c r="W79" s="241"/>
      <c r="X79" s="241"/>
      <c r="Y79" s="241"/>
      <c r="Z79" s="241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</row>
    <row r="80" spans="1:105" s="2" customFormat="1" ht="15.75" customHeight="1">
      <c r="A80" s="366"/>
      <c r="B80" s="179"/>
      <c r="C80" s="92" t="s">
        <v>53</v>
      </c>
      <c r="D80" s="94"/>
      <c r="E80" s="377"/>
      <c r="F80" s="374"/>
      <c r="G80" s="379"/>
      <c r="H80" s="380"/>
      <c r="I80" s="381"/>
      <c r="J80" s="573"/>
      <c r="K80" s="574"/>
      <c r="L80" s="783"/>
      <c r="M80" s="112"/>
      <c r="N80" s="365"/>
      <c r="O80" s="103"/>
      <c r="P80" s="103"/>
      <c r="Q80" s="103"/>
      <c r="R80" s="103"/>
      <c r="S80" s="197"/>
      <c r="T80" s="197"/>
      <c r="U80" s="241"/>
      <c r="V80" s="241"/>
      <c r="W80" s="241"/>
      <c r="X80" s="241"/>
      <c r="Y80" s="241"/>
      <c r="Z80" s="241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</row>
    <row r="81" spans="1:105" s="2" customFormat="1" ht="15.75" customHeight="1" thickBot="1">
      <c r="A81" s="366"/>
      <c r="B81" s="179"/>
      <c r="C81" s="81" t="s">
        <v>45</v>
      </c>
      <c r="D81" s="82"/>
      <c r="E81" s="382"/>
      <c r="F81" s="383"/>
      <c r="G81" s="384"/>
      <c r="H81" s="385"/>
      <c r="I81" s="53"/>
      <c r="J81" s="575">
        <f>SUM(J78:J80)</f>
        <v>0</v>
      </c>
      <c r="K81" s="576"/>
      <c r="L81" s="577">
        <f>J81*K4</f>
        <v>0</v>
      </c>
      <c r="M81" s="112"/>
      <c r="N81" s="386"/>
      <c r="O81" s="387"/>
      <c r="P81" s="387"/>
      <c r="Q81" s="387"/>
      <c r="R81" s="388"/>
      <c r="S81" s="197"/>
      <c r="T81" s="197"/>
      <c r="U81" s="241"/>
      <c r="V81" s="241"/>
      <c r="W81" s="241"/>
      <c r="X81" s="241"/>
      <c r="Y81" s="241"/>
      <c r="Z81" s="241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</row>
    <row r="82" spans="1:105" s="2" customFormat="1" ht="15.75" customHeight="1" thickBot="1">
      <c r="A82" s="366"/>
      <c r="B82" s="179"/>
      <c r="C82" s="92" t="s">
        <v>56</v>
      </c>
      <c r="D82" s="94"/>
      <c r="E82" s="389"/>
      <c r="F82" s="374"/>
      <c r="G82" s="367">
        <f>D71</f>
        <v>0</v>
      </c>
      <c r="H82" s="390"/>
      <c r="I82" s="640" t="s">
        <v>91</v>
      </c>
      <c r="J82" s="641">
        <f>J77-J81</f>
        <v>0</v>
      </c>
      <c r="K82" s="642" t="s">
        <v>168</v>
      </c>
      <c r="L82" s="643">
        <f>L77-L81</f>
        <v>0</v>
      </c>
      <c r="M82" s="260"/>
      <c r="N82" s="462"/>
      <c r="O82" s="388"/>
      <c r="P82" s="388"/>
      <c r="Q82" s="388"/>
      <c r="R82" s="388"/>
      <c r="S82" s="197"/>
      <c r="T82" s="197"/>
      <c r="U82" s="241"/>
      <c r="V82" s="241"/>
      <c r="W82" s="241"/>
      <c r="X82" s="241"/>
      <c r="Y82" s="241"/>
      <c r="Z82" s="241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</row>
    <row r="83" spans="1:105" s="2" customFormat="1" ht="12.75" customHeight="1" thickBot="1">
      <c r="A83" s="392"/>
      <c r="B83" s="392"/>
      <c r="C83" s="77"/>
      <c r="D83" s="80"/>
      <c r="E83" s="392"/>
      <c r="F83" s="393"/>
      <c r="G83" s="393"/>
      <c r="H83" s="394"/>
      <c r="I83" s="83"/>
      <c r="J83" s="62"/>
      <c r="K83" s="62"/>
      <c r="L83" s="62"/>
      <c r="M83" s="260"/>
      <c r="N83" s="395">
        <v>0</v>
      </c>
      <c r="O83" s="396" t="s">
        <v>133</v>
      </c>
      <c r="P83" s="396" t="s">
        <v>12</v>
      </c>
      <c r="Q83" s="396" t="s">
        <v>93</v>
      </c>
      <c r="R83" s="396"/>
      <c r="S83" s="397"/>
      <c r="T83" s="241"/>
      <c r="U83" s="241"/>
      <c r="V83" s="241"/>
      <c r="W83" s="241"/>
      <c r="X83" s="241"/>
      <c r="Y83" s="241"/>
      <c r="Z83" s="241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</row>
    <row r="84" spans="1:105" s="2" customFormat="1" ht="13.5" customHeight="1" thickBot="1">
      <c r="A84" s="392"/>
      <c r="B84" s="392"/>
      <c r="C84" s="143" t="s">
        <v>74</v>
      </c>
      <c r="D84" s="142"/>
      <c r="E84" s="398" t="s">
        <v>191</v>
      </c>
      <c r="F84" s="399"/>
      <c r="G84" s="399"/>
      <c r="H84" s="399"/>
      <c r="I84" s="144"/>
      <c r="J84" s="145"/>
      <c r="K84" s="146"/>
      <c r="L84" s="147"/>
      <c r="M84" s="260"/>
      <c r="N84" s="391" t="s">
        <v>130</v>
      </c>
      <c r="O84" s="400">
        <f>VLOOKUP(W1,Stammdaten!B208:U222,9)</f>
        <v>0</v>
      </c>
      <c r="P84" s="400">
        <f>VLOOKUP(W1,Stammdaten!B208:U222,13)</f>
        <v>0</v>
      </c>
      <c r="Q84" s="400">
        <f>VLOOKUP(W1,Stammdaten!B208:U222,17)</f>
        <v>0</v>
      </c>
      <c r="R84" s="388"/>
      <c r="S84" s="401"/>
      <c r="T84" s="197"/>
      <c r="U84" s="241"/>
      <c r="V84" s="241"/>
      <c r="W84" s="241"/>
      <c r="X84" s="241"/>
      <c r="Y84" s="241"/>
      <c r="Z84" s="241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</row>
    <row r="85" spans="1:105" s="2" customFormat="1" ht="13.5" customHeight="1">
      <c r="A85" s="105"/>
      <c r="B85" s="392"/>
      <c r="C85" s="88" t="s">
        <v>94</v>
      </c>
      <c r="D85" s="778">
        <f>J17</f>
        <v>0</v>
      </c>
      <c r="E85" s="402" t="s">
        <v>10</v>
      </c>
      <c r="F85" s="403" t="s">
        <v>11</v>
      </c>
      <c r="G85" s="403" t="s">
        <v>12</v>
      </c>
      <c r="H85" s="403" t="s">
        <v>93</v>
      </c>
      <c r="I85" s="69" t="s">
        <v>96</v>
      </c>
      <c r="J85" s="79"/>
      <c r="K85" s="70"/>
      <c r="L85" s="148"/>
      <c r="M85" s="260"/>
      <c r="N85" s="391" t="s">
        <v>129</v>
      </c>
      <c r="O85" s="400">
        <f>VLOOKUP(W1,Stammdaten!B208:U222,10)</f>
        <v>0</v>
      </c>
      <c r="P85" s="400">
        <f>VLOOKUP(W1,Stammdaten!B208:U222,14)</f>
        <v>0</v>
      </c>
      <c r="Q85" s="400">
        <f>VLOOKUP(W1,Stammdaten!B208:U222,18)</f>
        <v>0</v>
      </c>
      <c r="R85" s="388"/>
      <c r="S85" s="401"/>
      <c r="T85" s="197"/>
      <c r="U85" s="241"/>
      <c r="V85" s="241"/>
      <c r="W85" s="241"/>
      <c r="X85" s="241"/>
      <c r="Y85" s="241"/>
      <c r="Z85" s="241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</row>
    <row r="86" spans="1:105" s="2" customFormat="1" ht="12.75">
      <c r="A86" s="392"/>
      <c r="B86" s="392"/>
      <c r="C86" s="89" t="s">
        <v>73</v>
      </c>
      <c r="D86" s="779">
        <f>J26+K26</f>
        <v>0</v>
      </c>
      <c r="E86" s="405">
        <f>N37</f>
        <v>0</v>
      </c>
      <c r="F86" s="406">
        <f>O37</f>
        <v>0</v>
      </c>
      <c r="G86" s="406">
        <f>P37</f>
        <v>0</v>
      </c>
      <c r="H86" s="406">
        <f>Q37</f>
        <v>0</v>
      </c>
      <c r="I86" s="84">
        <f>R37</f>
        <v>0</v>
      </c>
      <c r="J86" s="78" t="s">
        <v>79</v>
      </c>
      <c r="K86" s="71"/>
      <c r="L86" s="148"/>
      <c r="M86" s="260"/>
      <c r="N86" s="391" t="s">
        <v>128</v>
      </c>
      <c r="O86" s="400">
        <f>VLOOKUP(W1,Stammdaten!B208:U222,11)</f>
        <v>0</v>
      </c>
      <c r="P86" s="400">
        <f>VLOOKUP(W1,Stammdaten!B208:U222,15)</f>
        <v>0</v>
      </c>
      <c r="Q86" s="400">
        <f>VLOOKUP(W1,Stammdaten!B208:U222,19)</f>
        <v>0</v>
      </c>
      <c r="R86" s="388"/>
      <c r="S86" s="401"/>
      <c r="T86" s="197"/>
      <c r="U86" s="241"/>
      <c r="V86" s="241"/>
      <c r="W86" s="241"/>
      <c r="X86" s="241"/>
      <c r="Y86" s="241"/>
      <c r="Z86" s="241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</row>
    <row r="87" spans="1:105" s="2" customFormat="1" ht="12.75">
      <c r="A87" s="392"/>
      <c r="B87" s="392"/>
      <c r="C87" s="90" t="s">
        <v>97</v>
      </c>
      <c r="D87" s="780">
        <f>J35+K35</f>
        <v>0</v>
      </c>
      <c r="E87" s="407">
        <f>VLOOKUP(W1,Stammdaten!B208:U222,4)*I3+O86</f>
        <v>0</v>
      </c>
      <c r="F87" s="408">
        <f>VLOOKUP(W1,Stammdaten!B208:U222,5)*I3+O86</f>
        <v>0</v>
      </c>
      <c r="G87" s="408">
        <f>VLOOKUP(W1,Stammdaten!B208:U222,6)*I3+O86</f>
        <v>0</v>
      </c>
      <c r="H87" s="408">
        <f>VLOOKUP(W1,Stammdaten!B208:U222,7)*I3+O86</f>
        <v>0</v>
      </c>
      <c r="I87" s="85">
        <f>VLOOKUP(W1,Stammdaten!B207:I222,8)*I3</f>
        <v>0</v>
      </c>
      <c r="J87" s="87" t="s">
        <v>78</v>
      </c>
      <c r="K87" s="69"/>
      <c r="L87" s="149"/>
      <c r="M87" s="260"/>
      <c r="N87" s="391" t="s">
        <v>131</v>
      </c>
      <c r="O87" s="400">
        <f>VLOOKUP(W1,Stammdaten!B208:U222,12)</f>
        <v>0</v>
      </c>
      <c r="P87" s="400">
        <f>VLOOKUP(W1,Stammdaten!B208:U222,16)</f>
        <v>0</v>
      </c>
      <c r="Q87" s="400">
        <f>VLOOKUP(W1,Stammdaten!B208:U222,20)</f>
        <v>0</v>
      </c>
      <c r="R87" s="388"/>
      <c r="S87" s="401"/>
      <c r="T87" s="197"/>
      <c r="U87" s="241"/>
      <c r="V87" s="241"/>
      <c r="W87" s="241"/>
      <c r="X87" s="241"/>
      <c r="Y87" s="241"/>
      <c r="Z87" s="241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</row>
    <row r="88" spans="1:105" s="2" customFormat="1" ht="15.75" customHeight="1">
      <c r="A88" s="392"/>
      <c r="B88" s="392"/>
      <c r="C88" s="90" t="s">
        <v>9</v>
      </c>
      <c r="D88" s="780">
        <f>J41+K41</f>
        <v>0</v>
      </c>
      <c r="E88" s="410"/>
      <c r="F88" s="411" t="str">
        <f>INDEX(Stammdaten!$D$329:$D$332,U88,1)</f>
        <v>C</v>
      </c>
      <c r="G88" s="411" t="str">
        <f>INDEX(Stammdaten!$D$329:$D$332,U89,1)</f>
        <v>C</v>
      </c>
      <c r="H88" s="411" t="str">
        <f>INDEX(Stammdaten!$D$329:$D$332,U90,1)</f>
        <v>C</v>
      </c>
      <c r="I88" s="412">
        <v>5</v>
      </c>
      <c r="J88" s="409" t="s">
        <v>137</v>
      </c>
      <c r="K88" s="413"/>
      <c r="L88" s="414" t="s">
        <v>135</v>
      </c>
      <c r="M88" s="260"/>
      <c r="N88" s="391"/>
      <c r="O88" s="388"/>
      <c r="P88" s="388"/>
      <c r="Q88" s="388"/>
      <c r="R88" s="388"/>
      <c r="S88" s="401"/>
      <c r="T88" s="197"/>
      <c r="U88" s="241">
        <v>3</v>
      </c>
      <c r="V88" s="241"/>
      <c r="W88" s="241"/>
      <c r="X88" s="241"/>
      <c r="Y88" s="241"/>
      <c r="Z88" s="241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</row>
    <row r="89" spans="1:105" s="2" customFormat="1" ht="12.75">
      <c r="A89" s="392"/>
      <c r="B89" s="392"/>
      <c r="C89" s="91" t="s">
        <v>77</v>
      </c>
      <c r="D89" s="779">
        <f>J62+K62</f>
        <v>0</v>
      </c>
      <c r="E89" s="415"/>
      <c r="F89" s="416">
        <f>VLOOKUP(F88,N83:Q87,2)</f>
        <v>0</v>
      </c>
      <c r="G89" s="416">
        <f>VLOOKUP(G88,N83:Q87,3)</f>
        <v>0</v>
      </c>
      <c r="H89" s="416">
        <f>VLOOKUP(H88,N83:Q87,4)</f>
        <v>0</v>
      </c>
      <c r="I89" s="417" t="s">
        <v>138</v>
      </c>
      <c r="J89" s="409" t="s">
        <v>134</v>
      </c>
      <c r="K89" s="403"/>
      <c r="L89" s="418"/>
      <c r="M89" s="419"/>
      <c r="N89" s="420"/>
      <c r="O89" s="421"/>
      <c r="P89" s="421"/>
      <c r="Q89" s="421"/>
      <c r="R89" s="421"/>
      <c r="S89" s="401"/>
      <c r="T89" s="197"/>
      <c r="U89" s="241">
        <v>3</v>
      </c>
      <c r="V89" s="241"/>
      <c r="W89" s="241"/>
      <c r="X89" s="241"/>
      <c r="Y89" s="241"/>
      <c r="Z89" s="241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5"/>
      <c r="DA89" s="305"/>
    </row>
    <row r="90" spans="1:105" s="2" customFormat="1" ht="12.75">
      <c r="A90" s="392"/>
      <c r="B90" s="392"/>
      <c r="C90" s="100" t="s">
        <v>4</v>
      </c>
      <c r="D90" s="781">
        <f>J69+K69</f>
        <v>0</v>
      </c>
      <c r="E90" s="422">
        <f>SUM(E87:E89)</f>
        <v>0</v>
      </c>
      <c r="F90" s="423">
        <f>SUM(F87:F89)</f>
        <v>0</v>
      </c>
      <c r="G90" s="423">
        <f>SUM(G87:G89)</f>
        <v>0</v>
      </c>
      <c r="H90" s="423">
        <f>SUM(H87:H89)</f>
        <v>0</v>
      </c>
      <c r="I90" s="424">
        <f>I87</f>
        <v>0</v>
      </c>
      <c r="J90" s="409" t="s">
        <v>167</v>
      </c>
      <c r="K90" s="403"/>
      <c r="L90" s="418"/>
      <c r="M90" s="425"/>
      <c r="N90" s="426"/>
      <c r="O90" s="396"/>
      <c r="P90" s="396"/>
      <c r="Q90" s="396"/>
      <c r="R90" s="396"/>
      <c r="S90" s="397"/>
      <c r="T90" s="241"/>
      <c r="U90" s="241">
        <v>3</v>
      </c>
      <c r="V90" s="241"/>
      <c r="W90" s="241"/>
      <c r="X90" s="241"/>
      <c r="Y90" s="241"/>
      <c r="Z90" s="241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</row>
    <row r="91" spans="1:105" s="2" customFormat="1" ht="13.5" thickBot="1">
      <c r="A91" s="392"/>
      <c r="B91" s="392"/>
      <c r="C91" s="100" t="str">
        <f>C79</f>
        <v>Pacht</v>
      </c>
      <c r="D91" s="781">
        <f>J79</f>
        <v>0</v>
      </c>
      <c r="E91" s="427">
        <f>E86-E87</f>
        <v>0</v>
      </c>
      <c r="F91" s="428">
        <f>F86-F90</f>
        <v>0</v>
      </c>
      <c r="G91" s="428">
        <f>G86-G90</f>
        <v>0</v>
      </c>
      <c r="H91" s="428">
        <f>H86-H90</f>
        <v>0</v>
      </c>
      <c r="I91" s="428">
        <f>I86-I87</f>
        <v>0</v>
      </c>
      <c r="J91" s="409" t="s">
        <v>132</v>
      </c>
      <c r="K91" s="403"/>
      <c r="L91" s="404"/>
      <c r="M91" s="429"/>
      <c r="N91" s="304"/>
      <c r="O91" s="1"/>
      <c r="P91" s="1"/>
      <c r="Q91" s="1"/>
      <c r="R91" s="1"/>
      <c r="S91" s="241"/>
      <c r="T91" s="241"/>
      <c r="U91" s="241"/>
      <c r="V91" s="241"/>
      <c r="W91" s="241"/>
      <c r="X91" s="241"/>
      <c r="Y91" s="241"/>
      <c r="Z91" s="241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</row>
    <row r="92" spans="1:105" s="2" customFormat="1" ht="13.5" thickBot="1">
      <c r="A92" s="430"/>
      <c r="B92" s="430"/>
      <c r="C92" s="150" t="s">
        <v>145</v>
      </c>
      <c r="D92" s="782">
        <f>SUM(D85:D91)</f>
        <v>0</v>
      </c>
      <c r="E92" s="431"/>
      <c r="F92" s="432"/>
      <c r="G92" s="432"/>
      <c r="H92" s="433"/>
      <c r="I92" s="434"/>
      <c r="J92" s="432"/>
      <c r="K92" s="432"/>
      <c r="L92" s="435"/>
      <c r="M92" s="436"/>
      <c r="N92" s="304"/>
      <c r="O92" s="1"/>
      <c r="P92" s="1"/>
      <c r="Q92" s="1"/>
      <c r="R92" s="1"/>
      <c r="S92" s="241"/>
      <c r="T92" s="241"/>
      <c r="U92" s="241"/>
      <c r="V92" s="241"/>
      <c r="W92" s="241"/>
      <c r="X92" s="241"/>
      <c r="Y92" s="241"/>
      <c r="Z92" s="241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</row>
    <row r="93" spans="1:105" s="2" customFormat="1" ht="12.75">
      <c r="A93" s="437"/>
      <c r="B93" s="437"/>
      <c r="C93" s="1"/>
      <c r="D93" s="438"/>
      <c r="E93" s="437"/>
      <c r="F93" s="439"/>
      <c r="G93" s="439"/>
      <c r="H93" s="440"/>
      <c r="I93" s="441"/>
      <c r="J93" s="439"/>
      <c r="K93" s="439"/>
      <c r="L93" s="439"/>
      <c r="M93" s="205"/>
      <c r="N93" s="10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</row>
    <row r="94" spans="1:105" s="2" customFormat="1" ht="12.75">
      <c r="A94" s="442"/>
      <c r="B94" s="442"/>
      <c r="E94" s="438"/>
      <c r="F94" s="443"/>
      <c r="G94" s="443"/>
      <c r="H94" s="444"/>
      <c r="I94" s="445"/>
      <c r="J94" s="443"/>
      <c r="K94" s="443"/>
      <c r="L94" s="443"/>
      <c r="M94" s="205"/>
      <c r="N94" s="198"/>
      <c r="O94" s="197"/>
      <c r="P94" s="197"/>
      <c r="Q94" s="197"/>
      <c r="R94" s="197"/>
      <c r="S94" s="197"/>
      <c r="T94" s="197"/>
      <c r="U94" s="241"/>
      <c r="V94" s="241"/>
      <c r="W94" s="241"/>
      <c r="X94" s="241"/>
      <c r="Y94" s="241"/>
      <c r="Z94" s="241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</row>
    <row r="95" spans="1:105" s="2" customFormat="1" ht="12.75">
      <c r="A95" s="442"/>
      <c r="B95" s="442"/>
      <c r="C95" s="1"/>
      <c r="D95" s="438"/>
      <c r="E95" s="438"/>
      <c r="F95" s="443"/>
      <c r="G95" s="443"/>
      <c r="H95" s="444"/>
      <c r="I95" s="445"/>
      <c r="J95" s="443"/>
      <c r="K95" s="443"/>
      <c r="L95" s="443"/>
      <c r="M95" s="205"/>
      <c r="N95" s="198"/>
      <c r="O95" s="197"/>
      <c r="P95" s="197"/>
      <c r="Q95" s="197"/>
      <c r="R95" s="197"/>
      <c r="S95" s="197"/>
      <c r="T95" s="197"/>
      <c r="U95" s="241"/>
      <c r="V95" s="241"/>
      <c r="W95" s="241"/>
      <c r="X95" s="241"/>
      <c r="Y95" s="241"/>
      <c r="Z95" s="241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</row>
    <row r="96" spans="1:105" s="2" customFormat="1" ht="12.75">
      <c r="A96" s="442"/>
      <c r="B96" s="442"/>
      <c r="C96" s="1"/>
      <c r="D96" s="438"/>
      <c r="E96" s="438"/>
      <c r="F96" s="443"/>
      <c r="G96" s="443"/>
      <c r="H96" s="444"/>
      <c r="I96" s="445"/>
      <c r="J96" s="443"/>
      <c r="K96" s="443"/>
      <c r="L96" s="443"/>
      <c r="M96" s="205"/>
      <c r="N96" s="198"/>
      <c r="O96" s="197"/>
      <c r="P96" s="197"/>
      <c r="Q96" s="197"/>
      <c r="R96" s="197"/>
      <c r="S96" s="197"/>
      <c r="T96" s="197"/>
      <c r="U96" s="241"/>
      <c r="V96" s="241"/>
      <c r="W96" s="241"/>
      <c r="X96" s="241"/>
      <c r="Y96" s="241"/>
      <c r="Z96" s="241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</row>
    <row r="97" spans="1:105" s="2" customFormat="1" ht="12.75">
      <c r="A97" s="442"/>
      <c r="B97" s="442"/>
      <c r="C97" s="1"/>
      <c r="D97" s="438"/>
      <c r="E97" s="438"/>
      <c r="F97" s="443"/>
      <c r="G97" s="443"/>
      <c r="H97" s="444"/>
      <c r="I97" s="445"/>
      <c r="J97" s="443"/>
      <c r="K97" s="443"/>
      <c r="L97" s="443"/>
      <c r="M97" s="205"/>
      <c r="N97" s="198"/>
      <c r="O97" s="197"/>
      <c r="P97" s="197"/>
      <c r="Q97" s="197"/>
      <c r="R97" s="197"/>
      <c r="S97" s="197"/>
      <c r="T97" s="197"/>
      <c r="U97" s="241"/>
      <c r="V97" s="241"/>
      <c r="W97" s="241"/>
      <c r="X97" s="241"/>
      <c r="Y97" s="241"/>
      <c r="Z97" s="241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</row>
    <row r="98" spans="1:105" s="2" customFormat="1" ht="12.75">
      <c r="A98" s="442"/>
      <c r="B98" s="442"/>
      <c r="C98" s="1"/>
      <c r="D98" s="438"/>
      <c r="E98" s="438"/>
      <c r="F98" s="443"/>
      <c r="G98" s="443"/>
      <c r="H98" s="444"/>
      <c r="I98" s="445"/>
      <c r="J98" s="443"/>
      <c r="K98" s="443"/>
      <c r="L98" s="443"/>
      <c r="M98" s="205"/>
      <c r="N98" s="198"/>
      <c r="O98" s="197"/>
      <c r="P98" s="197"/>
      <c r="Q98" s="197"/>
      <c r="R98" s="197"/>
      <c r="S98" s="197"/>
      <c r="T98" s="197"/>
      <c r="U98" s="241"/>
      <c r="V98" s="241"/>
      <c r="W98" s="241"/>
      <c r="X98" s="241"/>
      <c r="Y98" s="241"/>
      <c r="Z98" s="241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</row>
    <row r="99" spans="1:105" s="2" customFormat="1" ht="12.75">
      <c r="A99" s="442"/>
      <c r="B99" s="442"/>
      <c r="C99" s="1"/>
      <c r="D99" s="438"/>
      <c r="E99" s="438"/>
      <c r="F99" s="443"/>
      <c r="G99" s="443"/>
      <c r="H99" s="444"/>
      <c r="I99" s="445"/>
      <c r="J99" s="443"/>
      <c r="K99" s="443"/>
      <c r="L99" s="443"/>
      <c r="M99" s="205"/>
      <c r="N99" s="198"/>
      <c r="O99" s="197"/>
      <c r="P99" s="197"/>
      <c r="Q99" s="197"/>
      <c r="R99" s="197"/>
      <c r="S99" s="197"/>
      <c r="T99" s="197"/>
      <c r="U99" s="241"/>
      <c r="V99" s="241"/>
      <c r="W99" s="241"/>
      <c r="X99" s="241"/>
      <c r="Y99" s="241"/>
      <c r="Z99" s="241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</row>
    <row r="100" spans="1:105" s="2" customFormat="1" ht="12.75">
      <c r="A100" s="442"/>
      <c r="B100" s="442"/>
      <c r="C100" s="1"/>
      <c r="D100" s="438"/>
      <c r="E100" s="438"/>
      <c r="F100" s="443"/>
      <c r="G100" s="443"/>
      <c r="H100" s="444"/>
      <c r="I100" s="445"/>
      <c r="J100" s="443"/>
      <c r="K100" s="443"/>
      <c r="L100" s="443"/>
      <c r="M100" s="205"/>
      <c r="N100" s="10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</row>
    <row r="101" spans="1:105" s="2" customFormat="1" ht="12.75">
      <c r="A101" s="442"/>
      <c r="B101" s="442"/>
      <c r="C101" s="1"/>
      <c r="D101" s="438"/>
      <c r="E101" s="438"/>
      <c r="F101" s="443"/>
      <c r="G101" s="443"/>
      <c r="H101" s="444"/>
      <c r="I101" s="445"/>
      <c r="J101" s="443"/>
      <c r="K101" s="443"/>
      <c r="L101" s="443"/>
      <c r="M101" s="205"/>
      <c r="N101" s="10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</row>
    <row r="102" spans="1:105" s="2" customFormat="1" ht="12.75">
      <c r="A102" s="442"/>
      <c r="B102" s="442"/>
      <c r="C102" s="1"/>
      <c r="D102" s="438"/>
      <c r="E102" s="438"/>
      <c r="F102" s="443"/>
      <c r="G102" s="443"/>
      <c r="H102" s="444"/>
      <c r="I102" s="445"/>
      <c r="J102" s="1"/>
      <c r="K102" s="1"/>
      <c r="L102" s="443"/>
      <c r="M102" s="205"/>
      <c r="N102" s="10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</row>
    <row r="103" spans="1:105" s="2" customFormat="1" ht="12.75">
      <c r="A103" s="442"/>
      <c r="B103" s="442"/>
      <c r="C103" s="1"/>
      <c r="D103" s="438"/>
      <c r="E103" s="438"/>
      <c r="F103" s="443"/>
      <c r="G103" s="443"/>
      <c r="H103" s="444"/>
      <c r="I103" s="445"/>
      <c r="J103" s="1"/>
      <c r="K103" s="1"/>
      <c r="L103" s="443"/>
      <c r="M103" s="205"/>
      <c r="N103" s="10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  <c r="BH103" s="305"/>
      <c r="BI103" s="305"/>
      <c r="BJ103" s="305"/>
      <c r="BK103" s="305"/>
      <c r="BL103" s="305"/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5"/>
      <c r="BX103" s="305"/>
      <c r="BY103" s="305"/>
      <c r="BZ103" s="305"/>
      <c r="CA103" s="305"/>
      <c r="CB103" s="305"/>
      <c r="CC103" s="305"/>
      <c r="CD103" s="305"/>
      <c r="CE103" s="305"/>
      <c r="CF103" s="305"/>
      <c r="CG103" s="305"/>
      <c r="CH103" s="305"/>
      <c r="CI103" s="305"/>
      <c r="CJ103" s="305"/>
      <c r="CK103" s="305"/>
      <c r="CL103" s="305"/>
      <c r="CM103" s="305"/>
      <c r="CN103" s="305"/>
      <c r="CO103" s="305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</row>
    <row r="104" spans="1:105" s="2" customFormat="1" ht="12.75">
      <c r="A104" s="442"/>
      <c r="B104" s="442"/>
      <c r="C104" s="1"/>
      <c r="D104" s="438"/>
      <c r="E104" s="438"/>
      <c r="F104" s="443"/>
      <c r="G104" s="443"/>
      <c r="H104" s="444"/>
      <c r="I104" s="445"/>
      <c r="J104" s="1"/>
      <c r="K104" s="1"/>
      <c r="L104" s="443"/>
      <c r="M104" s="205"/>
      <c r="N104" s="305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/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/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</row>
    <row r="105" spans="1:105" s="2" customFormat="1" ht="12.75">
      <c r="A105" s="442"/>
      <c r="B105" s="442"/>
      <c r="C105" s="1"/>
      <c r="D105" s="438"/>
      <c r="E105" s="438"/>
      <c r="F105" s="443"/>
      <c r="G105" s="443"/>
      <c r="H105" s="444"/>
      <c r="I105" s="445"/>
      <c r="J105" s="1"/>
      <c r="K105" s="1"/>
      <c r="L105" s="443"/>
      <c r="M105" s="205"/>
      <c r="N105" s="305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/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</row>
    <row r="106" spans="1:105" s="2" customFormat="1" ht="12.75">
      <c r="A106" s="442"/>
      <c r="B106" s="442"/>
      <c r="C106" s="1"/>
      <c r="D106" s="438"/>
      <c r="E106" s="438"/>
      <c r="F106" s="443"/>
      <c r="G106" s="443"/>
      <c r="H106" s="444"/>
      <c r="I106" s="445"/>
      <c r="J106" s="1"/>
      <c r="K106" s="1"/>
      <c r="L106" s="443"/>
      <c r="M106" s="205"/>
      <c r="N106" s="305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</row>
    <row r="107" spans="1:105" s="2" customFormat="1" ht="12.75">
      <c r="A107" s="442"/>
      <c r="B107" s="442"/>
      <c r="C107" s="1"/>
      <c r="D107" s="438"/>
      <c r="E107" s="438"/>
      <c r="F107" s="443"/>
      <c r="G107" s="443"/>
      <c r="H107" s="444"/>
      <c r="I107" s="445"/>
      <c r="J107" s="1"/>
      <c r="K107" s="1"/>
      <c r="L107" s="443"/>
      <c r="M107" s="2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</row>
    <row r="108" spans="1:105" s="2" customFormat="1" ht="12.75">
      <c r="A108" s="442"/>
      <c r="B108" s="442"/>
      <c r="C108" s="1"/>
      <c r="D108" s="438"/>
      <c r="E108" s="438"/>
      <c r="F108" s="443"/>
      <c r="G108" s="443"/>
      <c r="H108" s="444"/>
      <c r="I108" s="445"/>
      <c r="J108" s="1"/>
      <c r="K108" s="1"/>
      <c r="L108" s="443"/>
      <c r="M108" s="2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/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</row>
    <row r="109" spans="1:105" s="2" customFormat="1" ht="12.75">
      <c r="A109" s="442"/>
      <c r="B109" s="442"/>
      <c r="C109" s="1"/>
      <c r="D109" s="438"/>
      <c r="E109" s="438"/>
      <c r="F109" s="443"/>
      <c r="G109" s="443"/>
      <c r="H109" s="444"/>
      <c r="I109" s="445"/>
      <c r="J109" s="1"/>
      <c r="K109" s="1"/>
      <c r="L109" s="443"/>
      <c r="M109" s="2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/>
      <c r="BM109" s="305"/>
      <c r="BN109" s="305"/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</row>
    <row r="110" spans="1:105" s="2" customFormat="1" ht="12.75">
      <c r="A110" s="442"/>
      <c r="B110" s="442"/>
      <c r="C110" s="1"/>
      <c r="D110" s="438"/>
      <c r="E110" s="438"/>
      <c r="F110" s="443"/>
      <c r="G110" s="443"/>
      <c r="H110" s="444"/>
      <c r="I110" s="445"/>
      <c r="J110" s="1"/>
      <c r="K110" s="1"/>
      <c r="L110" s="443"/>
      <c r="M110" s="2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  <c r="BH110" s="305"/>
      <c r="BI110" s="305"/>
      <c r="BJ110" s="305"/>
      <c r="BK110" s="305"/>
      <c r="BL110" s="305"/>
      <c r="BM110" s="305"/>
      <c r="BN110" s="305"/>
      <c r="BO110" s="305"/>
      <c r="BP110" s="305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</row>
    <row r="111" spans="1:105" s="2" customFormat="1" ht="12.75">
      <c r="A111" s="442"/>
      <c r="B111" s="442"/>
      <c r="C111" s="1"/>
      <c r="D111" s="438"/>
      <c r="E111" s="438"/>
      <c r="F111" s="443"/>
      <c r="G111" s="443"/>
      <c r="H111" s="444"/>
      <c r="I111" s="445"/>
      <c r="J111" s="1"/>
      <c r="K111" s="1"/>
      <c r="L111" s="443"/>
      <c r="M111" s="2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  <c r="AM111" s="305"/>
      <c r="AN111" s="305"/>
      <c r="AO111" s="305"/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  <c r="BH111" s="305"/>
      <c r="BI111" s="305"/>
      <c r="BJ111" s="305"/>
      <c r="BK111" s="305"/>
      <c r="BL111" s="305"/>
      <c r="BM111" s="305"/>
      <c r="BN111" s="305"/>
      <c r="BO111" s="305"/>
      <c r="BP111" s="305"/>
      <c r="BQ111" s="305"/>
      <c r="BR111" s="305"/>
      <c r="BS111" s="305"/>
      <c r="BT111" s="305"/>
      <c r="BU111" s="305"/>
      <c r="BV111" s="305"/>
      <c r="BW111" s="305"/>
      <c r="BX111" s="305"/>
      <c r="BY111" s="305"/>
      <c r="BZ111" s="305"/>
      <c r="CA111" s="305"/>
      <c r="CB111" s="305"/>
      <c r="CC111" s="305"/>
      <c r="CD111" s="305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305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</row>
    <row r="112" spans="1:105" s="2" customFormat="1" ht="12.75">
      <c r="A112" s="442"/>
      <c r="B112" s="442"/>
      <c r="C112" s="1"/>
      <c r="D112" s="438"/>
      <c r="E112" s="438"/>
      <c r="F112" s="443"/>
      <c r="G112" s="443"/>
      <c r="H112" s="444"/>
      <c r="I112" s="445"/>
      <c r="J112" s="1"/>
      <c r="K112" s="1"/>
      <c r="L112" s="443"/>
      <c r="M112" s="205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305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</row>
    <row r="113" spans="1:105" s="2" customFormat="1" ht="12.75">
      <c r="A113" s="446"/>
      <c r="B113" s="446"/>
      <c r="C113" s="205"/>
      <c r="D113" s="447"/>
      <c r="E113" s="447"/>
      <c r="F113" s="448"/>
      <c r="G113" s="448"/>
      <c r="H113" s="449"/>
      <c r="I113" s="450"/>
      <c r="J113" s="205"/>
      <c r="K113" s="205"/>
      <c r="L113" s="448"/>
      <c r="M113" s="205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</row>
    <row r="114" spans="1:105" s="2" customFormat="1" ht="12.75">
      <c r="A114" s="446"/>
      <c r="B114" s="446"/>
      <c r="C114" s="205"/>
      <c r="D114" s="447"/>
      <c r="E114" s="447"/>
      <c r="F114" s="448"/>
      <c r="G114" s="448"/>
      <c r="H114" s="449"/>
      <c r="I114" s="450"/>
      <c r="J114" s="205"/>
      <c r="K114" s="205"/>
      <c r="L114" s="448"/>
      <c r="M114" s="205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</row>
    <row r="115" spans="1:105" s="2" customFormat="1" ht="12.75">
      <c r="A115" s="446"/>
      <c r="B115" s="446"/>
      <c r="C115" s="205"/>
      <c r="D115" s="447"/>
      <c r="E115" s="447"/>
      <c r="F115" s="448"/>
      <c r="G115" s="448"/>
      <c r="H115" s="449"/>
      <c r="I115" s="450"/>
      <c r="J115" s="205"/>
      <c r="K115" s="205"/>
      <c r="L115" s="448"/>
      <c r="M115" s="205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/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</row>
    <row r="116" spans="1:105" s="2" customFormat="1" ht="12.75">
      <c r="A116" s="446"/>
      <c r="B116" s="446"/>
      <c r="C116" s="205"/>
      <c r="D116" s="447"/>
      <c r="E116" s="447"/>
      <c r="F116" s="448"/>
      <c r="G116" s="448"/>
      <c r="H116" s="449"/>
      <c r="I116" s="450"/>
      <c r="J116" s="205"/>
      <c r="K116" s="205"/>
      <c r="L116" s="448"/>
      <c r="M116" s="205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</row>
    <row r="117" spans="1:105" s="2" customFormat="1" ht="12.75">
      <c r="A117" s="446"/>
      <c r="B117" s="446"/>
      <c r="C117" s="205"/>
      <c r="D117" s="447"/>
      <c r="E117" s="447"/>
      <c r="F117" s="448"/>
      <c r="G117" s="448"/>
      <c r="H117" s="449"/>
      <c r="I117" s="450"/>
      <c r="J117" s="205"/>
      <c r="K117" s="205"/>
      <c r="L117" s="448"/>
      <c r="M117" s="205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</row>
    <row r="118" spans="1:105" s="2" customFormat="1" ht="12.75">
      <c r="A118" s="442"/>
      <c r="B118" s="442"/>
      <c r="C118" s="1"/>
      <c r="D118" s="438"/>
      <c r="E118" s="438"/>
      <c r="F118" s="443"/>
      <c r="G118" s="443"/>
      <c r="H118" s="444"/>
      <c r="I118" s="445"/>
      <c r="J118" s="1"/>
      <c r="K118" s="1"/>
      <c r="L118" s="443"/>
      <c r="M118" s="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</row>
    <row r="119" spans="1:105" s="2" customFormat="1" ht="12.75">
      <c r="A119" s="442"/>
      <c r="B119" s="442"/>
      <c r="C119" s="1"/>
      <c r="D119" s="438"/>
      <c r="E119" s="438"/>
      <c r="F119" s="443"/>
      <c r="G119" s="443"/>
      <c r="H119" s="444"/>
      <c r="I119" s="445"/>
      <c r="J119" s="1"/>
      <c r="K119" s="1"/>
      <c r="L119" s="443"/>
      <c r="M119" s="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</row>
    <row r="120" spans="1:105" s="2" customFormat="1" ht="12.75">
      <c r="A120" s="442"/>
      <c r="B120" s="442"/>
      <c r="C120" s="1"/>
      <c r="D120" s="438"/>
      <c r="E120" s="438"/>
      <c r="F120" s="443"/>
      <c r="G120" s="443"/>
      <c r="H120" s="444"/>
      <c r="I120" s="445"/>
      <c r="J120" s="1"/>
      <c r="K120" s="1"/>
      <c r="L120" s="443"/>
      <c r="M120" s="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</row>
    <row r="121" spans="1:105" s="2" customFormat="1" ht="12.75">
      <c r="A121" s="442"/>
      <c r="B121" s="442"/>
      <c r="C121" s="1"/>
      <c r="D121" s="438"/>
      <c r="E121" s="438"/>
      <c r="F121" s="443"/>
      <c r="G121" s="443"/>
      <c r="H121" s="444"/>
      <c r="I121" s="445"/>
      <c r="J121" s="1"/>
      <c r="K121" s="1"/>
      <c r="L121" s="443"/>
      <c r="M121" s="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</row>
    <row r="122" spans="1:105" s="2" customFormat="1" ht="12.75">
      <c r="A122" s="442"/>
      <c r="B122" s="442"/>
      <c r="C122" s="1"/>
      <c r="D122" s="438"/>
      <c r="E122" s="438"/>
      <c r="F122" s="443"/>
      <c r="G122" s="443"/>
      <c r="H122" s="444"/>
      <c r="I122" s="445"/>
      <c r="J122" s="1"/>
      <c r="K122" s="1"/>
      <c r="L122" s="443"/>
      <c r="M122" s="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/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</row>
    <row r="123" spans="1:105" s="2" customFormat="1" ht="12.75">
      <c r="A123" s="442"/>
      <c r="B123" s="442"/>
      <c r="C123" s="1"/>
      <c r="D123" s="438"/>
      <c r="E123" s="438"/>
      <c r="F123" s="443"/>
      <c r="G123" s="443"/>
      <c r="H123" s="444"/>
      <c r="I123" s="445"/>
      <c r="J123" s="1"/>
      <c r="K123" s="1"/>
      <c r="L123" s="443"/>
      <c r="M123" s="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</row>
    <row r="124" spans="1:105" s="2" customFormat="1" ht="12.75">
      <c r="A124" s="442"/>
      <c r="B124" s="442"/>
      <c r="C124" s="1"/>
      <c r="D124" s="438"/>
      <c r="E124" s="438"/>
      <c r="F124" s="443"/>
      <c r="G124" s="443"/>
      <c r="H124" s="444"/>
      <c r="I124" s="445"/>
      <c r="J124" s="1"/>
      <c r="K124" s="1"/>
      <c r="L124" s="443"/>
      <c r="M124" s="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/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</row>
    <row r="125" spans="1:105" s="2" customFormat="1" ht="12.75">
      <c r="A125" s="442"/>
      <c r="B125" s="442"/>
      <c r="C125" s="1"/>
      <c r="D125" s="438"/>
      <c r="E125" s="438"/>
      <c r="F125" s="443"/>
      <c r="G125" s="443"/>
      <c r="H125" s="444"/>
      <c r="I125" s="445"/>
      <c r="J125" s="1"/>
      <c r="K125" s="1"/>
      <c r="L125" s="443"/>
      <c r="M125" s="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/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5"/>
      <c r="CG125" s="305"/>
      <c r="CH125" s="305"/>
      <c r="CI125" s="305"/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</row>
    <row r="126" spans="1:105" s="2" customFormat="1" ht="12.75">
      <c r="A126" s="442"/>
      <c r="B126" s="442"/>
      <c r="C126" s="1"/>
      <c r="D126" s="438"/>
      <c r="E126" s="438"/>
      <c r="F126" s="443"/>
      <c r="G126" s="443"/>
      <c r="H126" s="444"/>
      <c r="I126" s="445"/>
      <c r="J126" s="1"/>
      <c r="K126" s="1"/>
      <c r="L126" s="443"/>
      <c r="M126" s="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/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/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</row>
    <row r="127" spans="1:105" s="2" customFormat="1" ht="12.75">
      <c r="A127" s="442"/>
      <c r="B127" s="442"/>
      <c r="C127" s="1"/>
      <c r="D127" s="438"/>
      <c r="E127" s="438"/>
      <c r="F127" s="443"/>
      <c r="G127" s="443"/>
      <c r="H127" s="444"/>
      <c r="I127" s="445"/>
      <c r="J127" s="1"/>
      <c r="K127" s="1"/>
      <c r="L127" s="443"/>
      <c r="M127" s="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/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</row>
    <row r="128" spans="1:105" s="2" customFormat="1" ht="12.75">
      <c r="A128" s="442"/>
      <c r="B128" s="442"/>
      <c r="C128" s="1"/>
      <c r="D128" s="438"/>
      <c r="E128" s="438"/>
      <c r="F128" s="443"/>
      <c r="G128" s="443"/>
      <c r="H128" s="444"/>
      <c r="I128" s="445"/>
      <c r="J128" s="1"/>
      <c r="K128" s="1"/>
      <c r="L128" s="443"/>
      <c r="M128" s="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/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  <c r="CF128" s="305"/>
      <c r="CG128" s="305"/>
      <c r="CH128" s="305"/>
      <c r="CI128" s="305"/>
      <c r="CJ128" s="305"/>
      <c r="CK128" s="305"/>
      <c r="CL128" s="305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5"/>
    </row>
    <row r="129" spans="1:105" s="2" customFormat="1" ht="12.75">
      <c r="A129" s="442"/>
      <c r="B129" s="442"/>
      <c r="C129" s="1"/>
      <c r="D129" s="438"/>
      <c r="E129" s="438"/>
      <c r="F129" s="443"/>
      <c r="G129" s="443"/>
      <c r="H129" s="444"/>
      <c r="I129" s="445"/>
      <c r="J129" s="1"/>
      <c r="K129" s="1"/>
      <c r="L129" s="443"/>
      <c r="M129" s="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5"/>
      <c r="CH129" s="305"/>
      <c r="CI129" s="305"/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</row>
    <row r="130" spans="1:105" s="2" customFormat="1" ht="12.75">
      <c r="A130" s="446"/>
      <c r="B130" s="446"/>
      <c r="C130" s="205"/>
      <c r="D130" s="447"/>
      <c r="E130" s="447"/>
      <c r="F130" s="448"/>
      <c r="G130" s="448"/>
      <c r="H130" s="449"/>
      <c r="I130" s="450"/>
      <c r="J130" s="205"/>
      <c r="K130" s="205"/>
      <c r="L130" s="448"/>
      <c r="M130" s="205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  <c r="CF130" s="305"/>
      <c r="CG130" s="305"/>
      <c r="CH130" s="305"/>
      <c r="CI130" s="305"/>
      <c r="CJ130" s="305"/>
      <c r="CK130" s="305"/>
      <c r="CL130" s="305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5"/>
    </row>
    <row r="131" spans="1:105" s="2" customFormat="1" ht="12.75">
      <c r="A131" s="442"/>
      <c r="B131" s="442"/>
      <c r="C131" s="1"/>
      <c r="D131" s="438"/>
      <c r="E131" s="438"/>
      <c r="F131" s="443"/>
      <c r="G131" s="443"/>
      <c r="H131" s="444"/>
      <c r="I131" s="445"/>
      <c r="J131" s="1"/>
      <c r="K131" s="1"/>
      <c r="L131" s="443"/>
      <c r="M131" s="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  <c r="BM131" s="305"/>
      <c r="BN131" s="305"/>
      <c r="BO131" s="305"/>
      <c r="BP131" s="305"/>
      <c r="BQ131" s="305"/>
      <c r="BR131" s="305"/>
      <c r="BS131" s="305"/>
      <c r="BT131" s="305"/>
      <c r="BU131" s="305"/>
      <c r="BV131" s="305"/>
      <c r="BW131" s="305"/>
      <c r="BX131" s="305"/>
      <c r="BY131" s="305"/>
      <c r="BZ131" s="305"/>
      <c r="CA131" s="305"/>
      <c r="CB131" s="305"/>
      <c r="CC131" s="305"/>
      <c r="CD131" s="305"/>
      <c r="CE131" s="305"/>
      <c r="CF131" s="305"/>
      <c r="CG131" s="305"/>
      <c r="CH131" s="305"/>
      <c r="CI131" s="305"/>
      <c r="CJ131" s="305"/>
      <c r="CK131" s="305"/>
      <c r="CL131" s="305"/>
      <c r="CM131" s="305"/>
      <c r="CN131" s="305"/>
      <c r="CO131" s="305"/>
      <c r="CP131" s="305"/>
      <c r="CQ131" s="305"/>
      <c r="CR131" s="305"/>
      <c r="CS131" s="305"/>
      <c r="CT131" s="305"/>
      <c r="CU131" s="305"/>
      <c r="CV131" s="305"/>
      <c r="CW131" s="305"/>
      <c r="CX131" s="305"/>
      <c r="CY131" s="305"/>
      <c r="CZ131" s="305"/>
      <c r="DA131" s="305"/>
    </row>
    <row r="132" spans="1:105" s="2" customFormat="1" ht="12.75">
      <c r="A132" s="442"/>
      <c r="B132" s="442"/>
      <c r="C132" s="1"/>
      <c r="D132" s="438"/>
      <c r="E132" s="438"/>
      <c r="F132" s="443"/>
      <c r="G132" s="443"/>
      <c r="H132" s="444"/>
      <c r="I132" s="445"/>
      <c r="J132" s="1"/>
      <c r="K132" s="1"/>
      <c r="L132" s="443"/>
      <c r="M132" s="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/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</row>
    <row r="133" spans="1:105" s="2" customFormat="1" ht="12.75">
      <c r="A133" s="442"/>
      <c r="B133" s="442"/>
      <c r="C133" s="1"/>
      <c r="D133" s="438"/>
      <c r="E133" s="438"/>
      <c r="F133" s="443"/>
      <c r="G133" s="443"/>
      <c r="H133" s="444"/>
      <c r="I133" s="445"/>
      <c r="J133" s="1"/>
      <c r="K133" s="1"/>
      <c r="L133" s="443"/>
      <c r="M133" s="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5"/>
      <c r="CG133" s="305"/>
      <c r="CH133" s="305"/>
      <c r="CI133" s="305"/>
      <c r="CJ133" s="305"/>
      <c r="CK133" s="305"/>
      <c r="CL133" s="305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5"/>
    </row>
    <row r="134" spans="1:105" s="2" customFormat="1" ht="12.75">
      <c r="A134" s="442"/>
      <c r="B134" s="442"/>
      <c r="C134" s="1"/>
      <c r="D134" s="438"/>
      <c r="E134" s="438"/>
      <c r="F134" s="443"/>
      <c r="G134" s="443"/>
      <c r="H134" s="444"/>
      <c r="I134" s="445"/>
      <c r="J134" s="1"/>
      <c r="K134" s="1"/>
      <c r="L134" s="443"/>
      <c r="M134" s="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305"/>
      <c r="BW134" s="305"/>
      <c r="BX134" s="305"/>
      <c r="BY134" s="305"/>
      <c r="BZ134" s="305"/>
      <c r="CA134" s="305"/>
      <c r="CB134" s="305"/>
      <c r="CC134" s="305"/>
      <c r="CD134" s="305"/>
      <c r="CE134" s="305"/>
      <c r="CF134" s="305"/>
      <c r="CG134" s="305"/>
      <c r="CH134" s="305"/>
      <c r="CI134" s="305"/>
      <c r="CJ134" s="305"/>
      <c r="CK134" s="305"/>
      <c r="CL134" s="305"/>
      <c r="CM134" s="305"/>
      <c r="CN134" s="305"/>
      <c r="CO134" s="305"/>
      <c r="CP134" s="305"/>
      <c r="CQ134" s="305"/>
      <c r="CR134" s="305"/>
      <c r="CS134" s="305"/>
      <c r="CT134" s="305"/>
      <c r="CU134" s="305"/>
      <c r="CV134" s="305"/>
      <c r="CW134" s="305"/>
      <c r="CX134" s="305"/>
      <c r="CY134" s="305"/>
      <c r="CZ134" s="305"/>
      <c r="DA134" s="305"/>
    </row>
    <row r="135" spans="1:105" s="2" customFormat="1" ht="12.75">
      <c r="A135" s="442"/>
      <c r="B135" s="442"/>
      <c r="C135" s="1"/>
      <c r="D135" s="438"/>
      <c r="E135" s="438"/>
      <c r="F135" s="443"/>
      <c r="G135" s="443"/>
      <c r="H135" s="444"/>
      <c r="I135" s="445"/>
      <c r="J135" s="1"/>
      <c r="K135" s="1"/>
      <c r="L135" s="443"/>
      <c r="M135" s="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/>
      <c r="CJ135" s="305"/>
      <c r="CK135" s="305"/>
      <c r="CL135" s="305"/>
      <c r="CM135" s="305"/>
      <c r="CN135" s="305"/>
      <c r="CO135" s="305"/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</row>
    <row r="136" spans="1:105" s="2" customFormat="1" ht="12.75">
      <c r="A136" s="442"/>
      <c r="B136" s="442"/>
      <c r="C136" s="1"/>
      <c r="D136" s="438"/>
      <c r="E136" s="438"/>
      <c r="F136" s="443"/>
      <c r="G136" s="443"/>
      <c r="H136" s="444"/>
      <c r="I136" s="445"/>
      <c r="J136" s="1"/>
      <c r="K136" s="1"/>
      <c r="L136" s="443"/>
      <c r="M136" s="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/>
      <c r="CJ136" s="305"/>
      <c r="CK136" s="305"/>
      <c r="CL136" s="305"/>
      <c r="CM136" s="305"/>
      <c r="CN136" s="305"/>
      <c r="CO136" s="305"/>
      <c r="CP136" s="305"/>
      <c r="CQ136" s="305"/>
      <c r="CR136" s="305"/>
      <c r="CS136" s="305"/>
      <c r="CT136" s="305"/>
      <c r="CU136" s="305"/>
      <c r="CV136" s="305"/>
      <c r="CW136" s="305"/>
      <c r="CX136" s="305"/>
      <c r="CY136" s="305"/>
      <c r="CZ136" s="305"/>
      <c r="DA136" s="305"/>
    </row>
    <row r="137" spans="1:105" s="2" customFormat="1" ht="12.75">
      <c r="A137" s="442"/>
      <c r="B137" s="442"/>
      <c r="C137" s="1"/>
      <c r="D137" s="438"/>
      <c r="E137" s="438"/>
      <c r="F137" s="443"/>
      <c r="G137" s="443"/>
      <c r="H137" s="444"/>
      <c r="I137" s="445"/>
      <c r="J137" s="1"/>
      <c r="K137" s="1"/>
      <c r="L137" s="443"/>
      <c r="M137" s="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305"/>
      <c r="CF137" s="305"/>
      <c r="CG137" s="305"/>
      <c r="CH137" s="305"/>
      <c r="CI137" s="305"/>
      <c r="CJ137" s="305"/>
      <c r="CK137" s="305"/>
      <c r="CL137" s="305"/>
      <c r="CM137" s="305"/>
      <c r="CN137" s="305"/>
      <c r="CO137" s="305"/>
      <c r="CP137" s="305"/>
      <c r="CQ137" s="305"/>
      <c r="CR137" s="305"/>
      <c r="CS137" s="305"/>
      <c r="CT137" s="305"/>
      <c r="CU137" s="305"/>
      <c r="CV137" s="305"/>
      <c r="CW137" s="305"/>
      <c r="CX137" s="305"/>
      <c r="CY137" s="305"/>
      <c r="CZ137" s="305"/>
      <c r="DA137" s="305"/>
    </row>
    <row r="138" spans="1:105" s="2" customFormat="1" ht="12.75">
      <c r="A138" s="442"/>
      <c r="B138" s="442"/>
      <c r="C138" s="1"/>
      <c r="D138" s="438"/>
      <c r="E138" s="438"/>
      <c r="F138" s="443"/>
      <c r="G138" s="443"/>
      <c r="H138" s="444"/>
      <c r="I138" s="445"/>
      <c r="J138" s="1"/>
      <c r="K138" s="1"/>
      <c r="L138" s="443"/>
      <c r="M138" s="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/>
      <c r="BM138" s="305"/>
      <c r="BN138" s="305"/>
      <c r="BO138" s="305"/>
      <c r="BP138" s="305"/>
      <c r="BQ138" s="305"/>
      <c r="BR138" s="305"/>
      <c r="BS138" s="305"/>
      <c r="BT138" s="305"/>
      <c r="BU138" s="305"/>
      <c r="BV138" s="305"/>
      <c r="BW138" s="305"/>
      <c r="BX138" s="305"/>
      <c r="BY138" s="305"/>
      <c r="BZ138" s="305"/>
      <c r="CA138" s="305"/>
      <c r="CB138" s="305"/>
      <c r="CC138" s="305"/>
      <c r="CD138" s="305"/>
      <c r="CE138" s="305"/>
      <c r="CF138" s="305"/>
      <c r="CG138" s="305"/>
      <c r="CH138" s="305"/>
      <c r="CI138" s="305"/>
      <c r="CJ138" s="305"/>
      <c r="CK138" s="305"/>
      <c r="CL138" s="305"/>
      <c r="CM138" s="305"/>
      <c r="CN138" s="305"/>
      <c r="CO138" s="305"/>
      <c r="CP138" s="305"/>
      <c r="CQ138" s="305"/>
      <c r="CR138" s="305"/>
      <c r="CS138" s="305"/>
      <c r="CT138" s="305"/>
      <c r="CU138" s="305"/>
      <c r="CV138" s="305"/>
      <c r="CW138" s="305"/>
      <c r="CX138" s="305"/>
      <c r="CY138" s="305"/>
      <c r="CZ138" s="305"/>
      <c r="DA138" s="305"/>
    </row>
    <row r="139" spans="1:105" s="2" customFormat="1" ht="12.75">
      <c r="A139" s="442"/>
      <c r="B139" s="442"/>
      <c r="C139" s="1"/>
      <c r="D139" s="438"/>
      <c r="E139" s="438"/>
      <c r="F139" s="443"/>
      <c r="G139" s="443"/>
      <c r="H139" s="444"/>
      <c r="I139" s="445"/>
      <c r="J139" s="1"/>
      <c r="K139" s="1"/>
      <c r="L139" s="443"/>
      <c r="M139" s="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/>
      <c r="CJ139" s="305"/>
      <c r="CK139" s="305"/>
      <c r="CL139" s="305"/>
      <c r="CM139" s="305"/>
      <c r="CN139" s="305"/>
      <c r="CO139" s="305"/>
      <c r="CP139" s="305"/>
      <c r="CQ139" s="305"/>
      <c r="CR139" s="305"/>
      <c r="CS139" s="305"/>
      <c r="CT139" s="305"/>
      <c r="CU139" s="305"/>
      <c r="CV139" s="305"/>
      <c r="CW139" s="305"/>
      <c r="CX139" s="305"/>
      <c r="CY139" s="305"/>
      <c r="CZ139" s="305"/>
      <c r="DA139" s="305"/>
    </row>
    <row r="140" spans="1:105" s="2" customFormat="1" ht="12.75">
      <c r="A140" s="442"/>
      <c r="B140" s="442"/>
      <c r="C140" s="1"/>
      <c r="D140" s="438"/>
      <c r="E140" s="438"/>
      <c r="F140" s="443"/>
      <c r="G140" s="443"/>
      <c r="H140" s="444"/>
      <c r="I140" s="445"/>
      <c r="J140" s="1"/>
      <c r="K140" s="1"/>
      <c r="L140" s="443"/>
      <c r="M140" s="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BM140" s="305"/>
      <c r="BN140" s="305"/>
      <c r="BO140" s="305"/>
      <c r="BP140" s="305"/>
      <c r="BQ140" s="305"/>
      <c r="BR140" s="305"/>
      <c r="BS140" s="305"/>
      <c r="BT140" s="305"/>
      <c r="BU140" s="305"/>
      <c r="BV140" s="305"/>
      <c r="BW140" s="305"/>
      <c r="BX140" s="305"/>
      <c r="BY140" s="305"/>
      <c r="BZ140" s="305"/>
      <c r="CA140" s="305"/>
      <c r="CB140" s="305"/>
      <c r="CC140" s="305"/>
      <c r="CD140" s="305"/>
      <c r="CE140" s="305"/>
      <c r="CF140" s="305"/>
      <c r="CG140" s="305"/>
      <c r="CH140" s="305"/>
      <c r="CI140" s="305"/>
      <c r="CJ140" s="305"/>
      <c r="CK140" s="305"/>
      <c r="CL140" s="305"/>
      <c r="CM140" s="305"/>
      <c r="CN140" s="305"/>
      <c r="CO140" s="305"/>
      <c r="CP140" s="305"/>
      <c r="CQ140" s="305"/>
      <c r="CR140" s="305"/>
      <c r="CS140" s="305"/>
      <c r="CT140" s="305"/>
      <c r="CU140" s="305"/>
      <c r="CV140" s="305"/>
      <c r="CW140" s="305"/>
      <c r="CX140" s="305"/>
      <c r="CY140" s="305"/>
      <c r="CZ140" s="305"/>
      <c r="DA140" s="305"/>
    </row>
    <row r="141" spans="1:105" s="2" customFormat="1" ht="12.75">
      <c r="A141" s="442"/>
      <c r="B141" s="442"/>
      <c r="C141" s="1"/>
      <c r="D141" s="438"/>
      <c r="E141" s="438"/>
      <c r="F141" s="443"/>
      <c r="G141" s="443"/>
      <c r="H141" s="444"/>
      <c r="I141" s="445"/>
      <c r="J141" s="1"/>
      <c r="K141" s="1"/>
      <c r="L141" s="443"/>
      <c r="M141" s="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N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  <c r="CA141" s="305"/>
      <c r="CB141" s="305"/>
      <c r="CC141" s="305"/>
      <c r="CD141" s="305"/>
      <c r="CE141" s="305"/>
      <c r="CF141" s="305"/>
      <c r="CG141" s="305"/>
      <c r="CH141" s="305"/>
      <c r="CI141" s="305"/>
      <c r="CJ141" s="305"/>
      <c r="CK141" s="305"/>
      <c r="CL141" s="305"/>
      <c r="CM141" s="305"/>
      <c r="CN141" s="305"/>
      <c r="CO141" s="305"/>
      <c r="CP141" s="305"/>
      <c r="CQ141" s="305"/>
      <c r="CR141" s="305"/>
      <c r="CS141" s="305"/>
      <c r="CT141" s="305"/>
      <c r="CU141" s="305"/>
      <c r="CV141" s="305"/>
      <c r="CW141" s="305"/>
      <c r="CX141" s="305"/>
      <c r="CY141" s="305"/>
      <c r="CZ141" s="305"/>
      <c r="DA141" s="305"/>
    </row>
    <row r="142" spans="1:105" s="2" customFormat="1" ht="12.75">
      <c r="A142" s="442"/>
      <c r="B142" s="442"/>
      <c r="C142" s="1"/>
      <c r="D142" s="438"/>
      <c r="E142" s="438"/>
      <c r="F142" s="443"/>
      <c r="G142" s="443"/>
      <c r="H142" s="444"/>
      <c r="I142" s="445"/>
      <c r="J142" s="1"/>
      <c r="K142" s="1"/>
      <c r="L142" s="443"/>
      <c r="M142" s="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  <c r="BM142" s="305"/>
      <c r="BN142" s="305"/>
      <c r="BO142" s="305"/>
      <c r="BP142" s="305"/>
      <c r="BQ142" s="305"/>
      <c r="BR142" s="305"/>
      <c r="BS142" s="305"/>
      <c r="BT142" s="305"/>
      <c r="BU142" s="305"/>
      <c r="BV142" s="305"/>
      <c r="BW142" s="305"/>
      <c r="BX142" s="305"/>
      <c r="BY142" s="305"/>
      <c r="BZ142" s="305"/>
      <c r="CA142" s="305"/>
      <c r="CB142" s="305"/>
      <c r="CC142" s="305"/>
      <c r="CD142" s="305"/>
      <c r="CE142" s="305"/>
      <c r="CF142" s="305"/>
      <c r="CG142" s="305"/>
      <c r="CH142" s="305"/>
      <c r="CI142" s="305"/>
      <c r="CJ142" s="305"/>
      <c r="CK142" s="305"/>
      <c r="CL142" s="305"/>
      <c r="CM142" s="305"/>
      <c r="CN142" s="305"/>
      <c r="CO142" s="305"/>
      <c r="CP142" s="305"/>
      <c r="CQ142" s="305"/>
      <c r="CR142" s="305"/>
      <c r="CS142" s="305"/>
      <c r="CT142" s="305"/>
      <c r="CU142" s="305"/>
      <c r="CV142" s="305"/>
      <c r="CW142" s="305"/>
      <c r="CX142" s="305"/>
      <c r="CY142" s="305"/>
      <c r="CZ142" s="305"/>
      <c r="DA142" s="305"/>
    </row>
    <row r="143" spans="1:105" s="2" customFormat="1" ht="12.75">
      <c r="A143" s="442"/>
      <c r="B143" s="442"/>
      <c r="C143" s="1"/>
      <c r="D143" s="438"/>
      <c r="E143" s="438"/>
      <c r="F143" s="443"/>
      <c r="G143" s="443"/>
      <c r="H143" s="444"/>
      <c r="I143" s="445"/>
      <c r="J143" s="1"/>
      <c r="K143" s="1"/>
      <c r="L143" s="443"/>
      <c r="M143" s="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/>
      <c r="BM143" s="305"/>
      <c r="BN143" s="305"/>
      <c r="BO143" s="305"/>
      <c r="BP143" s="305"/>
      <c r="BQ143" s="305"/>
      <c r="BR143" s="305"/>
      <c r="BS143" s="305"/>
      <c r="BT143" s="305"/>
      <c r="BU143" s="305"/>
      <c r="BV143" s="305"/>
      <c r="BW143" s="305"/>
      <c r="BX143" s="305"/>
      <c r="BY143" s="305"/>
      <c r="BZ143" s="305"/>
      <c r="CA143" s="305"/>
      <c r="CB143" s="305"/>
      <c r="CC143" s="305"/>
      <c r="CD143" s="305"/>
      <c r="CE143" s="305"/>
      <c r="CF143" s="305"/>
      <c r="CG143" s="305"/>
      <c r="CH143" s="305"/>
      <c r="CI143" s="305"/>
      <c r="CJ143" s="305"/>
      <c r="CK143" s="305"/>
      <c r="CL143" s="305"/>
      <c r="CM143" s="305"/>
      <c r="CN143" s="305"/>
      <c r="CO143" s="305"/>
      <c r="CP143" s="305"/>
      <c r="CQ143" s="305"/>
      <c r="CR143" s="305"/>
      <c r="CS143" s="305"/>
      <c r="CT143" s="305"/>
      <c r="CU143" s="305"/>
      <c r="CV143" s="305"/>
      <c r="CW143" s="305"/>
      <c r="CX143" s="305"/>
      <c r="CY143" s="305"/>
      <c r="CZ143" s="305"/>
      <c r="DA143" s="305"/>
    </row>
    <row r="144" spans="1:105" s="2" customFormat="1" ht="12.75">
      <c r="A144" s="442"/>
      <c r="B144" s="442"/>
      <c r="C144" s="1"/>
      <c r="D144" s="438"/>
      <c r="E144" s="438"/>
      <c r="F144" s="443"/>
      <c r="G144" s="443"/>
      <c r="H144" s="444"/>
      <c r="I144" s="445"/>
      <c r="J144" s="1"/>
      <c r="K144" s="1"/>
      <c r="L144" s="443"/>
      <c r="M144" s="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/>
      <c r="BM144" s="305"/>
      <c r="BN144" s="305"/>
      <c r="BO144" s="305"/>
      <c r="BP144" s="305"/>
      <c r="BQ144" s="305"/>
      <c r="BR144" s="305"/>
      <c r="BS144" s="305"/>
      <c r="BT144" s="305"/>
      <c r="BU144" s="305"/>
      <c r="BV144" s="305"/>
      <c r="BW144" s="305"/>
      <c r="BX144" s="305"/>
      <c r="BY144" s="305"/>
      <c r="BZ144" s="305"/>
      <c r="CA144" s="305"/>
      <c r="CB144" s="305"/>
      <c r="CC144" s="305"/>
      <c r="CD144" s="305"/>
      <c r="CE144" s="305"/>
      <c r="CF144" s="305"/>
      <c r="CG144" s="305"/>
      <c r="CH144" s="305"/>
      <c r="CI144" s="305"/>
      <c r="CJ144" s="305"/>
      <c r="CK144" s="305"/>
      <c r="CL144" s="305"/>
      <c r="CM144" s="305"/>
      <c r="CN144" s="305"/>
      <c r="CO144" s="305"/>
      <c r="CP144" s="305"/>
      <c r="CQ144" s="305"/>
      <c r="CR144" s="305"/>
      <c r="CS144" s="305"/>
      <c r="CT144" s="305"/>
      <c r="CU144" s="305"/>
      <c r="CV144" s="305"/>
      <c r="CW144" s="305"/>
      <c r="CX144" s="305"/>
      <c r="CY144" s="305"/>
      <c r="CZ144" s="305"/>
      <c r="DA144" s="305"/>
    </row>
    <row r="145" spans="1:105" s="2" customFormat="1" ht="12.75">
      <c r="A145" s="442"/>
      <c r="B145" s="442"/>
      <c r="C145" s="1"/>
      <c r="D145" s="438"/>
      <c r="E145" s="438"/>
      <c r="F145" s="443"/>
      <c r="G145" s="443"/>
      <c r="H145" s="444"/>
      <c r="I145" s="445"/>
      <c r="J145" s="1"/>
      <c r="K145" s="1"/>
      <c r="L145" s="443"/>
      <c r="M145" s="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305"/>
      <c r="AZ145" s="305"/>
      <c r="BA145" s="305"/>
      <c r="BB145" s="305"/>
      <c r="BC145" s="305"/>
      <c r="BD145" s="305"/>
      <c r="BE145" s="305"/>
      <c r="BF145" s="305"/>
      <c r="BG145" s="305"/>
      <c r="BH145" s="305"/>
      <c r="BI145" s="305"/>
      <c r="BJ145" s="305"/>
      <c r="BK145" s="305"/>
      <c r="BL145" s="305"/>
      <c r="BM145" s="305"/>
      <c r="BN145" s="305"/>
      <c r="BO145" s="305"/>
      <c r="BP145" s="305"/>
      <c r="BQ145" s="305"/>
      <c r="BR145" s="305"/>
      <c r="BS145" s="305"/>
      <c r="BT145" s="305"/>
      <c r="BU145" s="305"/>
      <c r="BV145" s="305"/>
      <c r="BW145" s="305"/>
      <c r="BX145" s="305"/>
      <c r="BY145" s="305"/>
      <c r="BZ145" s="305"/>
      <c r="CA145" s="305"/>
      <c r="CB145" s="305"/>
      <c r="CC145" s="305"/>
      <c r="CD145" s="305"/>
      <c r="CE145" s="305"/>
      <c r="CF145" s="305"/>
      <c r="CG145" s="305"/>
      <c r="CH145" s="305"/>
      <c r="CI145" s="305"/>
      <c r="CJ145" s="305"/>
      <c r="CK145" s="305"/>
      <c r="CL145" s="305"/>
      <c r="CM145" s="305"/>
      <c r="CN145" s="305"/>
      <c r="CO145" s="305"/>
      <c r="CP145" s="305"/>
      <c r="CQ145" s="305"/>
      <c r="CR145" s="305"/>
      <c r="CS145" s="305"/>
      <c r="CT145" s="305"/>
      <c r="CU145" s="305"/>
      <c r="CV145" s="305"/>
      <c r="CW145" s="305"/>
      <c r="CX145" s="305"/>
      <c r="CY145" s="305"/>
      <c r="CZ145" s="305"/>
      <c r="DA145" s="305"/>
    </row>
    <row r="146" spans="1:105" s="2" customFormat="1" ht="12.75">
      <c r="A146" s="442"/>
      <c r="B146" s="442"/>
      <c r="C146" s="1"/>
      <c r="D146" s="438"/>
      <c r="E146" s="438"/>
      <c r="F146" s="443"/>
      <c r="G146" s="443"/>
      <c r="H146" s="444"/>
      <c r="I146" s="445"/>
      <c r="J146" s="1"/>
      <c r="K146" s="1"/>
      <c r="L146" s="443"/>
      <c r="M146" s="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305"/>
      <c r="AZ146" s="305"/>
      <c r="BA146" s="305"/>
      <c r="BB146" s="305"/>
      <c r="BC146" s="305"/>
      <c r="BD146" s="305"/>
      <c r="BE146" s="305"/>
      <c r="BF146" s="305"/>
      <c r="BG146" s="305"/>
      <c r="BH146" s="305"/>
      <c r="BI146" s="305"/>
      <c r="BJ146" s="305"/>
      <c r="BK146" s="305"/>
      <c r="BL146" s="305"/>
      <c r="BM146" s="305"/>
      <c r="BN146" s="305"/>
      <c r="BO146" s="305"/>
      <c r="BP146" s="305"/>
      <c r="BQ146" s="305"/>
      <c r="BR146" s="305"/>
      <c r="BS146" s="305"/>
      <c r="BT146" s="305"/>
      <c r="BU146" s="305"/>
      <c r="BV146" s="305"/>
      <c r="BW146" s="305"/>
      <c r="BX146" s="305"/>
      <c r="BY146" s="305"/>
      <c r="BZ146" s="305"/>
      <c r="CA146" s="305"/>
      <c r="CB146" s="305"/>
      <c r="CC146" s="305"/>
      <c r="CD146" s="305"/>
      <c r="CE146" s="305"/>
      <c r="CF146" s="305"/>
      <c r="CG146" s="305"/>
      <c r="CH146" s="305"/>
      <c r="CI146" s="305"/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/>
      <c r="DA146" s="305"/>
    </row>
    <row r="147" spans="1:105" s="2" customFormat="1" ht="12.75">
      <c r="A147" s="442"/>
      <c r="B147" s="442"/>
      <c r="C147" s="1"/>
      <c r="D147" s="438"/>
      <c r="E147" s="438"/>
      <c r="F147" s="443"/>
      <c r="G147" s="443"/>
      <c r="H147" s="444"/>
      <c r="I147" s="445"/>
      <c r="J147" s="1"/>
      <c r="K147" s="1"/>
      <c r="L147" s="443"/>
      <c r="M147" s="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305"/>
      <c r="AZ147" s="305"/>
      <c r="BA147" s="305"/>
      <c r="BB147" s="305"/>
      <c r="BC147" s="305"/>
      <c r="BD147" s="305"/>
      <c r="BE147" s="305"/>
      <c r="BF147" s="305"/>
      <c r="BG147" s="305"/>
      <c r="BH147" s="305"/>
      <c r="BI147" s="305"/>
      <c r="BJ147" s="305"/>
      <c r="BK147" s="305"/>
      <c r="BL147" s="305"/>
      <c r="BM147" s="305"/>
      <c r="BN147" s="305"/>
      <c r="BO147" s="305"/>
      <c r="BP147" s="305"/>
      <c r="BQ147" s="305"/>
      <c r="BR147" s="305"/>
      <c r="BS147" s="305"/>
      <c r="BT147" s="305"/>
      <c r="BU147" s="305"/>
      <c r="BV147" s="305"/>
      <c r="BW147" s="305"/>
      <c r="BX147" s="305"/>
      <c r="BY147" s="305"/>
      <c r="BZ147" s="305"/>
      <c r="CA147" s="305"/>
      <c r="CB147" s="305"/>
      <c r="CC147" s="305"/>
      <c r="CD147" s="305"/>
      <c r="CE147" s="305"/>
      <c r="CF147" s="305"/>
      <c r="CG147" s="305"/>
      <c r="CH147" s="305"/>
      <c r="CI147" s="305"/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</row>
    <row r="148" spans="1:105" s="2" customFormat="1" ht="12.75">
      <c r="A148" s="442"/>
      <c r="B148" s="442"/>
      <c r="C148" s="1"/>
      <c r="D148" s="438"/>
      <c r="E148" s="438"/>
      <c r="F148" s="443"/>
      <c r="G148" s="443"/>
      <c r="H148" s="444"/>
      <c r="I148" s="445"/>
      <c r="J148" s="1"/>
      <c r="K148" s="1"/>
      <c r="L148" s="443"/>
      <c r="M148" s="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305"/>
      <c r="AZ148" s="305"/>
      <c r="BA148" s="305"/>
      <c r="BB148" s="305"/>
      <c r="BC148" s="305"/>
      <c r="BD148" s="305"/>
      <c r="BE148" s="305"/>
      <c r="BF148" s="305"/>
      <c r="BG148" s="305"/>
      <c r="BH148" s="305"/>
      <c r="BI148" s="305"/>
      <c r="BJ148" s="305"/>
      <c r="BK148" s="305"/>
      <c r="BL148" s="305"/>
      <c r="BM148" s="305"/>
      <c r="BN148" s="305"/>
      <c r="BO148" s="305"/>
      <c r="BP148" s="305"/>
      <c r="BQ148" s="305"/>
      <c r="BR148" s="305"/>
      <c r="BS148" s="305"/>
      <c r="BT148" s="305"/>
      <c r="BU148" s="305"/>
      <c r="BV148" s="305"/>
      <c r="BW148" s="305"/>
      <c r="BX148" s="305"/>
      <c r="BY148" s="305"/>
      <c r="BZ148" s="305"/>
      <c r="CA148" s="305"/>
      <c r="CB148" s="305"/>
      <c r="CC148" s="305"/>
      <c r="CD148" s="305"/>
      <c r="CE148" s="305"/>
      <c r="CF148" s="305"/>
      <c r="CG148" s="305"/>
      <c r="CH148" s="305"/>
      <c r="CI148" s="305"/>
      <c r="CJ148" s="305"/>
      <c r="CK148" s="305"/>
      <c r="CL148" s="305"/>
      <c r="CM148" s="305"/>
      <c r="CN148" s="305"/>
      <c r="CO148" s="305"/>
      <c r="CP148" s="305"/>
      <c r="CQ148" s="305"/>
      <c r="CR148" s="305"/>
      <c r="CS148" s="305"/>
      <c r="CT148" s="305"/>
      <c r="CU148" s="305"/>
      <c r="CV148" s="305"/>
      <c r="CW148" s="305"/>
      <c r="CX148" s="305"/>
      <c r="CY148" s="305"/>
      <c r="CZ148" s="305"/>
      <c r="DA148" s="305"/>
    </row>
    <row r="149" spans="1:105" s="2" customFormat="1" ht="12.75">
      <c r="A149" s="442"/>
      <c r="B149" s="442"/>
      <c r="C149" s="1"/>
      <c r="D149" s="438"/>
      <c r="E149" s="438"/>
      <c r="F149" s="443"/>
      <c r="G149" s="443"/>
      <c r="H149" s="444"/>
      <c r="I149" s="445"/>
      <c r="J149" s="1"/>
      <c r="K149" s="1"/>
      <c r="L149" s="443"/>
      <c r="M149" s="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305"/>
      <c r="AZ149" s="305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05"/>
      <c r="CD149" s="305"/>
      <c r="CE149" s="305"/>
      <c r="CF149" s="305"/>
      <c r="CG149" s="305"/>
      <c r="CH149" s="305"/>
      <c r="CI149" s="305"/>
      <c r="CJ149" s="305"/>
      <c r="CK149" s="305"/>
      <c r="CL149" s="305"/>
      <c r="CM149" s="305"/>
      <c r="CN149" s="305"/>
      <c r="CO149" s="305"/>
      <c r="CP149" s="305"/>
      <c r="CQ149" s="305"/>
      <c r="CR149" s="305"/>
      <c r="CS149" s="305"/>
      <c r="CT149" s="305"/>
      <c r="CU149" s="305"/>
      <c r="CV149" s="305"/>
      <c r="CW149" s="305"/>
      <c r="CX149" s="305"/>
      <c r="CY149" s="305"/>
      <c r="CZ149" s="305"/>
      <c r="DA149" s="305"/>
    </row>
    <row r="150" spans="1:105" s="2" customFormat="1" ht="12.75">
      <c r="A150" s="438"/>
      <c r="B150" s="438"/>
      <c r="C150" s="1"/>
      <c r="D150" s="438"/>
      <c r="E150" s="438"/>
      <c r="F150" s="443"/>
      <c r="G150" s="443"/>
      <c r="H150" s="444"/>
      <c r="I150" s="445"/>
      <c r="J150" s="1"/>
      <c r="K150" s="1"/>
      <c r="L150" s="443"/>
      <c r="M150" s="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5"/>
      <c r="BJ150" s="305"/>
      <c r="BK150" s="305"/>
      <c r="BL150" s="305"/>
      <c r="BM150" s="305"/>
      <c r="BN150" s="305"/>
      <c r="BO150" s="305"/>
      <c r="BP150" s="305"/>
      <c r="BQ150" s="305"/>
      <c r="BR150" s="305"/>
      <c r="BS150" s="305"/>
      <c r="BT150" s="305"/>
      <c r="BU150" s="305"/>
      <c r="BV150" s="305"/>
      <c r="BW150" s="305"/>
      <c r="BX150" s="305"/>
      <c r="BY150" s="305"/>
      <c r="BZ150" s="305"/>
      <c r="CA150" s="305"/>
      <c r="CB150" s="305"/>
      <c r="CC150" s="305"/>
      <c r="CD150" s="305"/>
      <c r="CE150" s="305"/>
      <c r="CF150" s="305"/>
      <c r="CG150" s="305"/>
      <c r="CH150" s="305"/>
      <c r="CI150" s="305"/>
      <c r="CJ150" s="305"/>
      <c r="CK150" s="305"/>
      <c r="CL150" s="305"/>
      <c r="CM150" s="305"/>
      <c r="CN150" s="305"/>
      <c r="CO150" s="305"/>
      <c r="CP150" s="305"/>
      <c r="CQ150" s="305"/>
      <c r="CR150" s="305"/>
      <c r="CS150" s="305"/>
      <c r="CT150" s="305"/>
      <c r="CU150" s="305"/>
      <c r="CV150" s="305"/>
      <c r="CW150" s="305"/>
      <c r="CX150" s="305"/>
      <c r="CY150" s="305"/>
      <c r="CZ150" s="305"/>
      <c r="DA150" s="305"/>
    </row>
    <row r="151" spans="1:105" s="2" customFormat="1" ht="12.75">
      <c r="A151" s="438"/>
      <c r="B151" s="438"/>
      <c r="C151" s="1"/>
      <c r="D151" s="438"/>
      <c r="E151" s="438"/>
      <c r="F151" s="443"/>
      <c r="G151" s="443"/>
      <c r="H151" s="444"/>
      <c r="I151" s="445"/>
      <c r="J151" s="1"/>
      <c r="K151" s="1"/>
      <c r="L151" s="443"/>
      <c r="M151" s="1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  <c r="AZ151" s="305"/>
      <c r="BA151" s="305"/>
      <c r="BB151" s="305"/>
      <c r="BC151" s="305"/>
      <c r="BD151" s="305"/>
      <c r="BE151" s="305"/>
      <c r="BF151" s="305"/>
      <c r="BG151" s="305"/>
      <c r="BH151" s="305"/>
      <c r="BI151" s="305"/>
      <c r="BJ151" s="305"/>
      <c r="BK151" s="305"/>
      <c r="BL151" s="305"/>
      <c r="BM151" s="305"/>
      <c r="BN151" s="305"/>
      <c r="BO151" s="305"/>
      <c r="BP151" s="305"/>
      <c r="BQ151" s="305"/>
      <c r="BR151" s="305"/>
      <c r="BS151" s="305"/>
      <c r="BT151" s="305"/>
      <c r="BU151" s="305"/>
      <c r="BV151" s="305"/>
      <c r="BW151" s="305"/>
      <c r="BX151" s="305"/>
      <c r="BY151" s="305"/>
      <c r="BZ151" s="305"/>
      <c r="CA151" s="305"/>
      <c r="CB151" s="305"/>
      <c r="CC151" s="305"/>
      <c r="CD151" s="305"/>
      <c r="CE151" s="305"/>
      <c r="CF151" s="305"/>
      <c r="CG151" s="305"/>
      <c r="CH151" s="305"/>
      <c r="CI151" s="305"/>
      <c r="CJ151" s="305"/>
      <c r="CK151" s="305"/>
      <c r="CL151" s="305"/>
      <c r="CM151" s="305"/>
      <c r="CN151" s="305"/>
      <c r="CO151" s="305"/>
      <c r="CP151" s="305"/>
      <c r="CQ151" s="305"/>
      <c r="CR151" s="305"/>
      <c r="CS151" s="305"/>
      <c r="CT151" s="305"/>
      <c r="CU151" s="305"/>
      <c r="CV151" s="305"/>
      <c r="CW151" s="305"/>
      <c r="CX151" s="305"/>
      <c r="CY151" s="305"/>
      <c r="CZ151" s="305"/>
      <c r="DA151" s="305"/>
    </row>
    <row r="152" spans="1:105" s="2" customFormat="1" ht="12.75">
      <c r="A152" s="438"/>
      <c r="B152" s="438"/>
      <c r="C152" s="1"/>
      <c r="D152" s="438"/>
      <c r="E152" s="438"/>
      <c r="F152" s="443"/>
      <c r="G152" s="443"/>
      <c r="H152" s="444"/>
      <c r="I152" s="445"/>
      <c r="J152" s="1"/>
      <c r="K152" s="1"/>
      <c r="L152" s="443"/>
      <c r="M152" s="1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  <c r="AZ152" s="305"/>
      <c r="BA152" s="305"/>
      <c r="BB152" s="305"/>
      <c r="BC152" s="305"/>
      <c r="BD152" s="305"/>
      <c r="BE152" s="305"/>
      <c r="BF152" s="305"/>
      <c r="BG152" s="305"/>
      <c r="BH152" s="305"/>
      <c r="BI152" s="305"/>
      <c r="BJ152" s="305"/>
      <c r="BK152" s="305"/>
      <c r="BL152" s="305"/>
      <c r="BM152" s="305"/>
      <c r="BN152" s="305"/>
      <c r="BO152" s="305"/>
      <c r="BP152" s="305"/>
      <c r="BQ152" s="305"/>
      <c r="BR152" s="305"/>
      <c r="BS152" s="305"/>
      <c r="BT152" s="305"/>
      <c r="BU152" s="305"/>
      <c r="BV152" s="305"/>
      <c r="BW152" s="305"/>
      <c r="BX152" s="305"/>
      <c r="BY152" s="305"/>
      <c r="BZ152" s="305"/>
      <c r="CA152" s="305"/>
      <c r="CB152" s="305"/>
      <c r="CC152" s="305"/>
      <c r="CD152" s="305"/>
      <c r="CE152" s="305"/>
      <c r="CF152" s="305"/>
      <c r="CG152" s="305"/>
      <c r="CH152" s="305"/>
      <c r="CI152" s="305"/>
      <c r="CJ152" s="305"/>
      <c r="CK152" s="305"/>
      <c r="CL152" s="305"/>
      <c r="CM152" s="305"/>
      <c r="CN152" s="305"/>
      <c r="CO152" s="305"/>
      <c r="CP152" s="305"/>
      <c r="CQ152" s="305"/>
      <c r="CR152" s="305"/>
      <c r="CS152" s="305"/>
      <c r="CT152" s="305"/>
      <c r="CU152" s="305"/>
      <c r="CV152" s="305"/>
      <c r="CW152" s="305"/>
      <c r="CX152" s="305"/>
      <c r="CY152" s="305"/>
      <c r="CZ152" s="305"/>
      <c r="DA152" s="305"/>
    </row>
    <row r="153" spans="1:105" s="2" customFormat="1" ht="12.75">
      <c r="A153" s="438"/>
      <c r="B153" s="438"/>
      <c r="C153" s="1"/>
      <c r="D153" s="438"/>
      <c r="E153" s="438"/>
      <c r="F153" s="443"/>
      <c r="G153" s="443"/>
      <c r="H153" s="444"/>
      <c r="I153" s="445"/>
      <c r="J153" s="1"/>
      <c r="K153" s="1"/>
      <c r="L153" s="443"/>
      <c r="M153" s="1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/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5"/>
      <c r="BX153" s="305"/>
      <c r="BY153" s="305"/>
      <c r="BZ153" s="305"/>
      <c r="CA153" s="305"/>
      <c r="CB153" s="305"/>
      <c r="CC153" s="305"/>
      <c r="CD153" s="305"/>
      <c r="CE153" s="305"/>
      <c r="CF153" s="305"/>
      <c r="CG153" s="305"/>
      <c r="CH153" s="305"/>
      <c r="CI153" s="305"/>
      <c r="CJ153" s="305"/>
      <c r="CK153" s="305"/>
      <c r="CL153" s="305"/>
      <c r="CM153" s="305"/>
      <c r="CN153" s="305"/>
      <c r="CO153" s="305"/>
      <c r="CP153" s="305"/>
      <c r="CQ153" s="305"/>
      <c r="CR153" s="305"/>
      <c r="CS153" s="305"/>
      <c r="CT153" s="305"/>
      <c r="CU153" s="305"/>
      <c r="CV153" s="305"/>
      <c r="CW153" s="305"/>
      <c r="CX153" s="305"/>
      <c r="CY153" s="305"/>
      <c r="CZ153" s="305"/>
      <c r="DA153" s="305"/>
    </row>
    <row r="154" spans="1:105" s="2" customFormat="1" ht="12.75">
      <c r="A154" s="438"/>
      <c r="B154" s="438"/>
      <c r="C154" s="1"/>
      <c r="D154" s="438"/>
      <c r="E154" s="438"/>
      <c r="F154" s="443"/>
      <c r="G154" s="443"/>
      <c r="H154" s="444"/>
      <c r="I154" s="445"/>
      <c r="J154" s="1"/>
      <c r="K154" s="1"/>
      <c r="L154" s="443"/>
      <c r="M154" s="1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305"/>
      <c r="BE154" s="305"/>
      <c r="BF154" s="305"/>
      <c r="BG154" s="305"/>
      <c r="BH154" s="305"/>
      <c r="BI154" s="305"/>
      <c r="BJ154" s="305"/>
      <c r="BK154" s="305"/>
      <c r="BL154" s="305"/>
      <c r="BM154" s="305"/>
      <c r="BN154" s="305"/>
      <c r="BO154" s="305"/>
      <c r="BP154" s="305"/>
      <c r="BQ154" s="305"/>
      <c r="BR154" s="305"/>
      <c r="BS154" s="305"/>
      <c r="BT154" s="305"/>
      <c r="BU154" s="305"/>
      <c r="BV154" s="305"/>
      <c r="BW154" s="305"/>
      <c r="BX154" s="305"/>
      <c r="BY154" s="305"/>
      <c r="BZ154" s="305"/>
      <c r="CA154" s="305"/>
      <c r="CB154" s="305"/>
      <c r="CC154" s="305"/>
      <c r="CD154" s="305"/>
      <c r="CE154" s="305"/>
      <c r="CF154" s="305"/>
      <c r="CG154" s="305"/>
      <c r="CH154" s="305"/>
      <c r="CI154" s="305"/>
      <c r="CJ154" s="305"/>
      <c r="CK154" s="305"/>
      <c r="CL154" s="305"/>
      <c r="CM154" s="305"/>
      <c r="CN154" s="305"/>
      <c r="CO154" s="305"/>
      <c r="CP154" s="305"/>
      <c r="CQ154" s="305"/>
      <c r="CR154" s="305"/>
      <c r="CS154" s="305"/>
      <c r="CT154" s="305"/>
      <c r="CU154" s="305"/>
      <c r="CV154" s="305"/>
      <c r="CW154" s="305"/>
      <c r="CX154" s="305"/>
      <c r="CY154" s="305"/>
      <c r="CZ154" s="305"/>
      <c r="DA154" s="305"/>
    </row>
    <row r="155" spans="1:105" s="2" customFormat="1" ht="12.75">
      <c r="A155" s="438"/>
      <c r="B155" s="438"/>
      <c r="C155" s="1"/>
      <c r="D155" s="438"/>
      <c r="E155" s="438"/>
      <c r="F155" s="443"/>
      <c r="G155" s="443"/>
      <c r="H155" s="444"/>
      <c r="I155" s="445"/>
      <c r="J155" s="1"/>
      <c r="K155" s="1"/>
      <c r="L155" s="443"/>
      <c r="M155" s="1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  <c r="BH155" s="305"/>
      <c r="BI155" s="305"/>
      <c r="BJ155" s="305"/>
      <c r="BK155" s="305"/>
      <c r="BL155" s="305"/>
      <c r="BM155" s="305"/>
      <c r="BN155" s="305"/>
      <c r="BO155" s="305"/>
      <c r="BP155" s="305"/>
      <c r="BQ155" s="305"/>
      <c r="BR155" s="305"/>
      <c r="BS155" s="305"/>
      <c r="BT155" s="305"/>
      <c r="BU155" s="305"/>
      <c r="BV155" s="305"/>
      <c r="BW155" s="305"/>
      <c r="BX155" s="305"/>
      <c r="BY155" s="305"/>
      <c r="BZ155" s="305"/>
      <c r="CA155" s="305"/>
      <c r="CB155" s="305"/>
      <c r="CC155" s="305"/>
      <c r="CD155" s="305"/>
      <c r="CE155" s="305"/>
      <c r="CF155" s="305"/>
      <c r="CG155" s="305"/>
      <c r="CH155" s="305"/>
      <c r="CI155" s="305"/>
      <c r="CJ155" s="305"/>
      <c r="CK155" s="305"/>
      <c r="CL155" s="305"/>
      <c r="CM155" s="305"/>
      <c r="CN155" s="305"/>
      <c r="CO155" s="305"/>
      <c r="CP155" s="305"/>
      <c r="CQ155" s="305"/>
      <c r="CR155" s="305"/>
      <c r="CS155" s="305"/>
      <c r="CT155" s="305"/>
      <c r="CU155" s="305"/>
      <c r="CV155" s="305"/>
      <c r="CW155" s="305"/>
      <c r="CX155" s="305"/>
      <c r="CY155" s="305"/>
      <c r="CZ155" s="305"/>
      <c r="DA155" s="305"/>
    </row>
    <row r="156" spans="1:105" s="2" customFormat="1" ht="12.75">
      <c r="A156" s="438"/>
      <c r="B156" s="438"/>
      <c r="C156" s="1"/>
      <c r="D156" s="438"/>
      <c r="E156" s="438"/>
      <c r="F156" s="443"/>
      <c r="G156" s="443"/>
      <c r="H156" s="444"/>
      <c r="I156" s="445"/>
      <c r="J156" s="1"/>
      <c r="K156" s="1"/>
      <c r="L156" s="443"/>
      <c r="M156" s="1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305"/>
      <c r="AT156" s="305"/>
      <c r="AU156" s="305"/>
      <c r="AV156" s="305"/>
      <c r="AW156" s="305"/>
      <c r="AX156" s="305"/>
      <c r="AY156" s="305"/>
      <c r="AZ156" s="305"/>
      <c r="BA156" s="305"/>
      <c r="BB156" s="305"/>
      <c r="BC156" s="305"/>
      <c r="BD156" s="305"/>
      <c r="BE156" s="305"/>
      <c r="BF156" s="305"/>
      <c r="BG156" s="305"/>
      <c r="BH156" s="305"/>
      <c r="BI156" s="305"/>
      <c r="BJ156" s="305"/>
      <c r="BK156" s="305"/>
      <c r="BL156" s="305"/>
      <c r="BM156" s="305"/>
      <c r="BN156" s="305"/>
      <c r="BO156" s="305"/>
      <c r="BP156" s="305"/>
      <c r="BQ156" s="305"/>
      <c r="BR156" s="305"/>
      <c r="BS156" s="305"/>
      <c r="BT156" s="305"/>
      <c r="BU156" s="305"/>
      <c r="BV156" s="305"/>
      <c r="BW156" s="305"/>
      <c r="BX156" s="305"/>
      <c r="BY156" s="305"/>
      <c r="BZ156" s="305"/>
      <c r="CA156" s="305"/>
      <c r="CB156" s="305"/>
      <c r="CC156" s="305"/>
      <c r="CD156" s="305"/>
      <c r="CE156" s="305"/>
      <c r="CF156" s="305"/>
      <c r="CG156" s="305"/>
      <c r="CH156" s="305"/>
      <c r="CI156" s="305"/>
      <c r="CJ156" s="305"/>
      <c r="CK156" s="305"/>
      <c r="CL156" s="305"/>
      <c r="CM156" s="305"/>
      <c r="CN156" s="305"/>
      <c r="CO156" s="305"/>
      <c r="CP156" s="305"/>
      <c r="CQ156" s="305"/>
      <c r="CR156" s="305"/>
      <c r="CS156" s="305"/>
      <c r="CT156" s="305"/>
      <c r="CU156" s="305"/>
      <c r="CV156" s="305"/>
      <c r="CW156" s="305"/>
      <c r="CX156" s="305"/>
      <c r="CY156" s="305"/>
      <c r="CZ156" s="305"/>
      <c r="DA156" s="305"/>
    </row>
    <row r="157" spans="1:105" s="2" customFormat="1" ht="12.75">
      <c r="A157" s="438"/>
      <c r="B157" s="438"/>
      <c r="C157" s="1"/>
      <c r="D157" s="438"/>
      <c r="E157" s="438"/>
      <c r="F157" s="443"/>
      <c r="G157" s="443"/>
      <c r="H157" s="444"/>
      <c r="I157" s="445"/>
      <c r="J157" s="1"/>
      <c r="K157" s="1"/>
      <c r="L157" s="443"/>
      <c r="M157" s="1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  <c r="BH157" s="305"/>
      <c r="BI157" s="305"/>
      <c r="BJ157" s="305"/>
      <c r="BK157" s="305"/>
      <c r="BL157" s="305"/>
      <c r="BM157" s="305"/>
      <c r="BN157" s="305"/>
      <c r="BO157" s="305"/>
      <c r="BP157" s="305"/>
      <c r="BQ157" s="305"/>
      <c r="BR157" s="305"/>
      <c r="BS157" s="305"/>
      <c r="BT157" s="305"/>
      <c r="BU157" s="305"/>
      <c r="BV157" s="305"/>
      <c r="BW157" s="305"/>
      <c r="BX157" s="305"/>
      <c r="BY157" s="305"/>
      <c r="BZ157" s="305"/>
      <c r="CA157" s="305"/>
      <c r="CB157" s="305"/>
      <c r="CC157" s="305"/>
      <c r="CD157" s="305"/>
      <c r="CE157" s="305"/>
      <c r="CF157" s="305"/>
      <c r="CG157" s="305"/>
      <c r="CH157" s="305"/>
      <c r="CI157" s="305"/>
      <c r="CJ157" s="305"/>
      <c r="CK157" s="305"/>
      <c r="CL157" s="305"/>
      <c r="CM157" s="305"/>
      <c r="CN157" s="305"/>
      <c r="CO157" s="305"/>
      <c r="CP157" s="305"/>
      <c r="CQ157" s="305"/>
      <c r="CR157" s="305"/>
      <c r="CS157" s="305"/>
      <c r="CT157" s="305"/>
      <c r="CU157" s="305"/>
      <c r="CV157" s="305"/>
      <c r="CW157" s="305"/>
      <c r="CX157" s="305"/>
      <c r="CY157" s="305"/>
      <c r="CZ157" s="305"/>
      <c r="DA157" s="305"/>
    </row>
    <row r="158" spans="1:105" s="2" customFormat="1" ht="12.75">
      <c r="A158" s="438"/>
      <c r="B158" s="438"/>
      <c r="C158" s="1"/>
      <c r="D158" s="438"/>
      <c r="E158" s="438"/>
      <c r="F158" s="443"/>
      <c r="G158" s="443"/>
      <c r="H158" s="444"/>
      <c r="I158" s="445"/>
      <c r="J158" s="1"/>
      <c r="K158" s="1"/>
      <c r="L158" s="443"/>
      <c r="M158" s="1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  <c r="BH158" s="305"/>
      <c r="BI158" s="305"/>
      <c r="BJ158" s="305"/>
      <c r="BK158" s="305"/>
      <c r="BL158" s="305"/>
      <c r="BM158" s="305"/>
      <c r="BN158" s="305"/>
      <c r="BO158" s="305"/>
      <c r="BP158" s="305"/>
      <c r="BQ158" s="305"/>
      <c r="BR158" s="305"/>
      <c r="BS158" s="305"/>
      <c r="BT158" s="305"/>
      <c r="BU158" s="305"/>
      <c r="BV158" s="305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</row>
    <row r="159" spans="1:105" s="2" customFormat="1" ht="12.75">
      <c r="A159" s="438"/>
      <c r="B159" s="438"/>
      <c r="C159" s="1"/>
      <c r="D159" s="438"/>
      <c r="E159" s="438"/>
      <c r="F159" s="443"/>
      <c r="G159" s="443"/>
      <c r="H159" s="444"/>
      <c r="I159" s="445"/>
      <c r="J159" s="1"/>
      <c r="K159" s="1"/>
      <c r="L159" s="443"/>
      <c r="M159" s="1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305"/>
      <c r="AO159" s="305"/>
      <c r="AP159" s="305"/>
      <c r="AQ159" s="305"/>
      <c r="AR159" s="305"/>
      <c r="AS159" s="305"/>
      <c r="AT159" s="305"/>
      <c r="AU159" s="305"/>
      <c r="AV159" s="305"/>
      <c r="AW159" s="305"/>
      <c r="AX159" s="305"/>
      <c r="AY159" s="305"/>
      <c r="AZ159" s="305"/>
      <c r="BA159" s="305"/>
      <c r="BB159" s="305"/>
      <c r="BC159" s="305"/>
      <c r="BD159" s="305"/>
      <c r="BE159" s="305"/>
      <c r="BF159" s="305"/>
      <c r="BG159" s="305"/>
      <c r="BH159" s="305"/>
      <c r="BI159" s="305"/>
      <c r="BJ159" s="305"/>
      <c r="BK159" s="305"/>
      <c r="BL159" s="305"/>
      <c r="BM159" s="305"/>
      <c r="BN159" s="305"/>
      <c r="BO159" s="305"/>
      <c r="BP159" s="305"/>
      <c r="BQ159" s="305"/>
      <c r="BR159" s="305"/>
      <c r="BS159" s="305"/>
      <c r="BT159" s="305"/>
      <c r="BU159" s="305"/>
      <c r="BV159" s="305"/>
      <c r="BW159" s="305"/>
      <c r="BX159" s="305"/>
      <c r="BY159" s="305"/>
      <c r="BZ159" s="305"/>
      <c r="CA159" s="305"/>
      <c r="CB159" s="305"/>
      <c r="CC159" s="305"/>
      <c r="CD159" s="305"/>
      <c r="CE159" s="305"/>
      <c r="CF159" s="305"/>
      <c r="CG159" s="305"/>
      <c r="CH159" s="305"/>
      <c r="CI159" s="305"/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</row>
    <row r="160" spans="1:105" s="2" customFormat="1" ht="12.75">
      <c r="A160" s="438"/>
      <c r="B160" s="438"/>
      <c r="C160" s="1"/>
      <c r="D160" s="438"/>
      <c r="E160" s="438"/>
      <c r="F160" s="443"/>
      <c r="G160" s="443"/>
      <c r="H160" s="444"/>
      <c r="I160" s="445"/>
      <c r="J160" s="1"/>
      <c r="K160" s="1"/>
      <c r="L160" s="443"/>
      <c r="M160" s="1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305"/>
      <c r="AO160" s="305"/>
      <c r="AP160" s="305"/>
      <c r="AQ160" s="305"/>
      <c r="AR160" s="305"/>
      <c r="AS160" s="305"/>
      <c r="AT160" s="305"/>
      <c r="AU160" s="305"/>
      <c r="AV160" s="305"/>
      <c r="AW160" s="305"/>
      <c r="AX160" s="305"/>
      <c r="AY160" s="305"/>
      <c r="AZ160" s="305"/>
      <c r="BA160" s="305"/>
      <c r="BB160" s="305"/>
      <c r="BC160" s="305"/>
      <c r="BD160" s="305"/>
      <c r="BE160" s="305"/>
      <c r="BF160" s="305"/>
      <c r="BG160" s="305"/>
      <c r="BH160" s="305"/>
      <c r="BI160" s="305"/>
      <c r="BJ160" s="305"/>
      <c r="BK160" s="305"/>
      <c r="BL160" s="305"/>
      <c r="BM160" s="305"/>
      <c r="BN160" s="305"/>
      <c r="BO160" s="305"/>
      <c r="BP160" s="305"/>
      <c r="BQ160" s="305"/>
      <c r="BR160" s="305"/>
      <c r="BS160" s="305"/>
      <c r="BT160" s="305"/>
      <c r="BU160" s="305"/>
      <c r="BV160" s="305"/>
      <c r="BW160" s="305"/>
      <c r="BX160" s="305"/>
      <c r="BY160" s="305"/>
      <c r="BZ160" s="305"/>
      <c r="CA160" s="305"/>
      <c r="CB160" s="305"/>
      <c r="CC160" s="305"/>
      <c r="CD160" s="305"/>
      <c r="CE160" s="305"/>
      <c r="CF160" s="305"/>
      <c r="CG160" s="305"/>
      <c r="CH160" s="305"/>
      <c r="CI160" s="305"/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</row>
    <row r="161" spans="1:105" s="2" customFormat="1" ht="12.75">
      <c r="A161" s="438"/>
      <c r="B161" s="438"/>
      <c r="C161" s="1"/>
      <c r="D161" s="438"/>
      <c r="E161" s="438"/>
      <c r="F161" s="443"/>
      <c r="G161" s="443"/>
      <c r="H161" s="444"/>
      <c r="I161" s="445"/>
      <c r="J161" s="1"/>
      <c r="K161" s="1"/>
      <c r="L161" s="443"/>
      <c r="M161" s="1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  <c r="AJ161" s="305"/>
      <c r="AK161" s="305"/>
      <c r="AL161" s="305"/>
      <c r="AM161" s="305"/>
      <c r="AN161" s="305"/>
      <c r="AO161" s="305"/>
      <c r="AP161" s="305"/>
      <c r="AQ161" s="305"/>
      <c r="AR161" s="305"/>
      <c r="AS161" s="305"/>
      <c r="AT161" s="305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  <c r="BH161" s="305"/>
      <c r="BI161" s="305"/>
      <c r="BJ161" s="305"/>
      <c r="BK161" s="305"/>
      <c r="BL161" s="305"/>
      <c r="BM161" s="305"/>
      <c r="BN161" s="305"/>
      <c r="BO161" s="305"/>
      <c r="BP161" s="305"/>
      <c r="BQ161" s="305"/>
      <c r="BR161" s="305"/>
      <c r="BS161" s="305"/>
      <c r="BT161" s="305"/>
      <c r="BU161" s="305"/>
      <c r="BV161" s="305"/>
      <c r="BW161" s="305"/>
      <c r="BX161" s="305"/>
      <c r="BY161" s="305"/>
      <c r="BZ161" s="305"/>
      <c r="CA161" s="305"/>
      <c r="CB161" s="305"/>
      <c r="CC161" s="305"/>
      <c r="CD161" s="305"/>
      <c r="CE161" s="305"/>
      <c r="CF161" s="305"/>
      <c r="CG161" s="305"/>
      <c r="CH161" s="305"/>
      <c r="CI161" s="305"/>
      <c r="CJ161" s="305"/>
      <c r="CK161" s="305"/>
      <c r="CL161" s="305"/>
      <c r="CM161" s="305"/>
      <c r="CN161" s="305"/>
      <c r="CO161" s="305"/>
      <c r="CP161" s="305"/>
      <c r="CQ161" s="305"/>
      <c r="CR161" s="305"/>
      <c r="CS161" s="305"/>
      <c r="CT161" s="305"/>
      <c r="CU161" s="305"/>
      <c r="CV161" s="305"/>
      <c r="CW161" s="305"/>
      <c r="CX161" s="305"/>
      <c r="CY161" s="305"/>
      <c r="CZ161" s="305"/>
      <c r="DA161" s="305"/>
    </row>
    <row r="162" spans="1:105" s="2" customFormat="1" ht="12.75">
      <c r="A162" s="438"/>
      <c r="B162" s="438"/>
      <c r="C162" s="1"/>
      <c r="D162" s="438"/>
      <c r="E162" s="438"/>
      <c r="F162" s="443"/>
      <c r="G162" s="443"/>
      <c r="H162" s="444"/>
      <c r="I162" s="445"/>
      <c r="J162" s="1"/>
      <c r="K162" s="1"/>
      <c r="L162" s="443"/>
      <c r="M162" s="1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/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/>
      <c r="CJ162" s="305"/>
      <c r="CK162" s="305"/>
      <c r="CL162" s="305"/>
      <c r="CM162" s="305"/>
      <c r="CN162" s="305"/>
      <c r="CO162" s="305"/>
      <c r="CP162" s="305"/>
      <c r="CQ162" s="305"/>
      <c r="CR162" s="305"/>
      <c r="CS162" s="305"/>
      <c r="CT162" s="305"/>
      <c r="CU162" s="305"/>
      <c r="CV162" s="305"/>
      <c r="CW162" s="305"/>
      <c r="CX162" s="305"/>
      <c r="CY162" s="305"/>
      <c r="CZ162" s="305"/>
      <c r="DA162" s="305"/>
    </row>
    <row r="163" spans="1:105" s="2" customFormat="1" ht="12.75">
      <c r="A163" s="438"/>
      <c r="B163" s="438"/>
      <c r="C163" s="1"/>
      <c r="D163" s="438"/>
      <c r="E163" s="438"/>
      <c r="F163" s="443"/>
      <c r="G163" s="443"/>
      <c r="H163" s="444"/>
      <c r="I163" s="445"/>
      <c r="J163" s="1"/>
      <c r="K163" s="1"/>
      <c r="L163" s="443"/>
      <c r="M163" s="1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5"/>
      <c r="AP163" s="305"/>
      <c r="AQ163" s="305"/>
      <c r="AR163" s="305"/>
      <c r="AS163" s="305"/>
      <c r="AT163" s="305"/>
      <c r="AU163" s="305"/>
      <c r="AV163" s="305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305"/>
      <c r="BG163" s="305"/>
      <c r="BH163" s="305"/>
      <c r="BI163" s="305"/>
      <c r="BJ163" s="305"/>
      <c r="BK163" s="305"/>
      <c r="BL163" s="305"/>
      <c r="BM163" s="305"/>
      <c r="BN163" s="305"/>
      <c r="BO163" s="305"/>
      <c r="BP163" s="305"/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/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5"/>
      <c r="CT163" s="305"/>
      <c r="CU163" s="305"/>
      <c r="CV163" s="305"/>
      <c r="CW163" s="305"/>
      <c r="CX163" s="305"/>
      <c r="CY163" s="305"/>
      <c r="CZ163" s="305"/>
      <c r="DA163" s="305"/>
    </row>
    <row r="164" spans="1:105" s="2" customFormat="1" ht="12.75">
      <c r="A164" s="451"/>
      <c r="B164" s="451"/>
      <c r="C164" s="1"/>
      <c r="D164" s="438"/>
      <c r="E164" s="438"/>
      <c r="F164" s="443"/>
      <c r="G164" s="443"/>
      <c r="H164" s="444"/>
      <c r="I164" s="445"/>
      <c r="J164" s="1"/>
      <c r="K164" s="1"/>
      <c r="L164" s="443"/>
      <c r="M164" s="1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5"/>
      <c r="AI164" s="305"/>
      <c r="AJ164" s="305"/>
      <c r="AK164" s="305"/>
      <c r="AL164" s="305"/>
      <c r="AM164" s="305"/>
      <c r="AN164" s="305"/>
      <c r="AO164" s="305"/>
      <c r="AP164" s="305"/>
      <c r="AQ164" s="305"/>
      <c r="AR164" s="305"/>
      <c r="AS164" s="305"/>
      <c r="AT164" s="305"/>
      <c r="AU164" s="305"/>
      <c r="AV164" s="305"/>
      <c r="AW164" s="305"/>
      <c r="AX164" s="305"/>
      <c r="AY164" s="305"/>
      <c r="AZ164" s="305"/>
      <c r="BA164" s="305"/>
      <c r="BB164" s="305"/>
      <c r="BC164" s="305"/>
      <c r="BD164" s="305"/>
      <c r="BE164" s="305"/>
      <c r="BF164" s="305"/>
      <c r="BG164" s="305"/>
      <c r="BH164" s="305"/>
      <c r="BI164" s="305"/>
      <c r="BJ164" s="305"/>
      <c r="BK164" s="305"/>
      <c r="BL164" s="305"/>
      <c r="BM164" s="305"/>
      <c r="BN164" s="305"/>
      <c r="BO164" s="305"/>
      <c r="BP164" s="305"/>
      <c r="BQ164" s="305"/>
      <c r="BR164" s="305"/>
      <c r="BS164" s="305"/>
      <c r="BT164" s="305"/>
      <c r="BU164" s="305"/>
      <c r="BV164" s="305"/>
      <c r="BW164" s="305"/>
      <c r="BX164" s="305"/>
      <c r="BY164" s="305"/>
      <c r="BZ164" s="305"/>
      <c r="CA164" s="305"/>
      <c r="CB164" s="305"/>
      <c r="CC164" s="305"/>
      <c r="CD164" s="305"/>
      <c r="CE164" s="305"/>
      <c r="CF164" s="305"/>
      <c r="CG164" s="305"/>
      <c r="CH164" s="305"/>
      <c r="CI164" s="305"/>
      <c r="CJ164" s="305"/>
      <c r="CK164" s="305"/>
      <c r="CL164" s="305"/>
      <c r="CM164" s="305"/>
      <c r="CN164" s="305"/>
      <c r="CO164" s="305"/>
      <c r="CP164" s="305"/>
      <c r="CQ164" s="305"/>
      <c r="CR164" s="305"/>
      <c r="CS164" s="305"/>
      <c r="CT164" s="305"/>
      <c r="CU164" s="305"/>
      <c r="CV164" s="305"/>
      <c r="CW164" s="305"/>
      <c r="CX164" s="305"/>
      <c r="CY164" s="305"/>
      <c r="CZ164" s="305"/>
      <c r="DA164" s="305"/>
    </row>
    <row r="165" spans="1:105" s="2" customFormat="1" ht="12.75">
      <c r="A165" s="452"/>
      <c r="B165" s="452"/>
      <c r="C165" s="1"/>
      <c r="D165" s="438"/>
      <c r="E165" s="438"/>
      <c r="F165" s="443"/>
      <c r="G165" s="443"/>
      <c r="H165" s="444"/>
      <c r="I165" s="445"/>
      <c r="J165" s="1"/>
      <c r="K165" s="1"/>
      <c r="L165" s="443"/>
      <c r="M165" s="1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/>
      <c r="BM165" s="305"/>
      <c r="BN165" s="305"/>
      <c r="BO165" s="305"/>
      <c r="BP165" s="305"/>
      <c r="BQ165" s="305"/>
      <c r="BR165" s="305"/>
      <c r="BS165" s="305"/>
      <c r="BT165" s="305"/>
      <c r="BU165" s="305"/>
      <c r="BV165" s="305"/>
      <c r="BW165" s="305"/>
      <c r="BX165" s="305"/>
      <c r="BY165" s="305"/>
      <c r="BZ165" s="305"/>
      <c r="CA165" s="305"/>
      <c r="CB165" s="305"/>
      <c r="CC165" s="305"/>
      <c r="CD165" s="305"/>
      <c r="CE165" s="305"/>
      <c r="CF165" s="305"/>
      <c r="CG165" s="305"/>
      <c r="CH165" s="305"/>
      <c r="CI165" s="305"/>
      <c r="CJ165" s="305"/>
      <c r="CK165" s="305"/>
      <c r="CL165" s="305"/>
      <c r="CM165" s="305"/>
      <c r="CN165" s="305"/>
      <c r="CO165" s="305"/>
      <c r="CP165" s="305"/>
      <c r="CQ165" s="305"/>
      <c r="CR165" s="305"/>
      <c r="CS165" s="305"/>
      <c r="CT165" s="305"/>
      <c r="CU165" s="305"/>
      <c r="CV165" s="305"/>
      <c r="CW165" s="305"/>
      <c r="CX165" s="305"/>
      <c r="CY165" s="305"/>
      <c r="CZ165" s="305"/>
      <c r="DA165" s="305"/>
    </row>
    <row r="166" spans="1:105" s="2" customFormat="1" ht="12.75">
      <c r="A166" s="452"/>
      <c r="B166" s="452"/>
      <c r="C166" s="1"/>
      <c r="D166" s="438"/>
      <c r="E166" s="438"/>
      <c r="F166" s="443"/>
      <c r="G166" s="443"/>
      <c r="H166" s="444"/>
      <c r="I166" s="445"/>
      <c r="J166" s="1"/>
      <c r="K166" s="1"/>
      <c r="L166" s="443"/>
      <c r="M166" s="1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5"/>
      <c r="CC166" s="305"/>
      <c r="CD166" s="305"/>
      <c r="CE166" s="305"/>
      <c r="CF166" s="305"/>
      <c r="CG166" s="305"/>
      <c r="CH166" s="305"/>
      <c r="CI166" s="305"/>
      <c r="CJ166" s="305"/>
      <c r="CK166" s="305"/>
      <c r="CL166" s="305"/>
      <c r="CM166" s="305"/>
      <c r="CN166" s="305"/>
      <c r="CO166" s="305"/>
      <c r="CP166" s="305"/>
      <c r="CQ166" s="305"/>
      <c r="CR166" s="305"/>
      <c r="CS166" s="305"/>
      <c r="CT166" s="305"/>
      <c r="CU166" s="305"/>
      <c r="CV166" s="305"/>
      <c r="CW166" s="305"/>
      <c r="CX166" s="305"/>
      <c r="CY166" s="305"/>
      <c r="CZ166" s="305"/>
      <c r="DA166" s="305"/>
    </row>
    <row r="167" spans="1:105" s="2" customFormat="1" ht="12.75">
      <c r="A167" s="452"/>
      <c r="B167" s="452"/>
      <c r="C167" s="1"/>
      <c r="D167" s="438"/>
      <c r="E167" s="438"/>
      <c r="F167" s="443"/>
      <c r="G167" s="443"/>
      <c r="H167" s="444"/>
      <c r="I167" s="445"/>
      <c r="J167" s="1"/>
      <c r="K167" s="1"/>
      <c r="L167" s="443"/>
      <c r="M167" s="1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5"/>
      <c r="CC167" s="305"/>
      <c r="CD167" s="305"/>
      <c r="CE167" s="305"/>
      <c r="CF167" s="305"/>
      <c r="CG167" s="305"/>
      <c r="CH167" s="305"/>
      <c r="CI167" s="305"/>
      <c r="CJ167" s="305"/>
      <c r="CK167" s="305"/>
      <c r="CL167" s="305"/>
      <c r="CM167" s="305"/>
      <c r="CN167" s="305"/>
      <c r="CO167" s="305"/>
      <c r="CP167" s="305"/>
      <c r="CQ167" s="305"/>
      <c r="CR167" s="305"/>
      <c r="CS167" s="305"/>
      <c r="CT167" s="305"/>
      <c r="CU167" s="305"/>
      <c r="CV167" s="305"/>
      <c r="CW167" s="305"/>
      <c r="CX167" s="305"/>
      <c r="CY167" s="305"/>
      <c r="CZ167" s="305"/>
      <c r="DA167" s="305"/>
    </row>
    <row r="168" spans="1:105" s="2" customFormat="1" ht="12.75">
      <c r="A168" s="452"/>
      <c r="B168" s="452"/>
      <c r="C168" s="1"/>
      <c r="D168" s="438"/>
      <c r="E168" s="438"/>
      <c r="F168" s="443"/>
      <c r="G168" s="443"/>
      <c r="H168" s="444"/>
      <c r="I168" s="445"/>
      <c r="J168" s="1"/>
      <c r="K168" s="1"/>
      <c r="L168" s="443"/>
      <c r="M168" s="1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  <c r="AM168" s="305"/>
      <c r="AN168" s="305"/>
      <c r="AO168" s="305"/>
      <c r="AP168" s="305"/>
      <c r="AQ168" s="305"/>
      <c r="AR168" s="305"/>
      <c r="AS168" s="305"/>
      <c r="AT168" s="305"/>
      <c r="AU168" s="305"/>
      <c r="AV168" s="305"/>
      <c r="AW168" s="305"/>
      <c r="AX168" s="305"/>
      <c r="AY168" s="305"/>
      <c r="AZ168" s="305"/>
      <c r="BA168" s="305"/>
      <c r="BB168" s="305"/>
      <c r="BC168" s="305"/>
      <c r="BD168" s="305"/>
      <c r="BE168" s="305"/>
      <c r="BF168" s="305"/>
      <c r="BG168" s="305"/>
      <c r="BH168" s="305"/>
      <c r="BI168" s="305"/>
      <c r="BJ168" s="305"/>
      <c r="BK168" s="305"/>
      <c r="BL168" s="305"/>
      <c r="BM168" s="305"/>
      <c r="BN168" s="305"/>
      <c r="BO168" s="305"/>
      <c r="BP168" s="305"/>
      <c r="BQ168" s="305"/>
      <c r="BR168" s="305"/>
      <c r="BS168" s="305"/>
      <c r="BT168" s="305"/>
      <c r="BU168" s="305"/>
      <c r="BV168" s="305"/>
      <c r="BW168" s="305"/>
      <c r="BX168" s="305"/>
      <c r="BY168" s="305"/>
      <c r="BZ168" s="305"/>
      <c r="CA168" s="305"/>
      <c r="CB168" s="305"/>
      <c r="CC168" s="305"/>
      <c r="CD168" s="305"/>
      <c r="CE168" s="305"/>
      <c r="CF168" s="305"/>
      <c r="CG168" s="305"/>
      <c r="CH168" s="305"/>
      <c r="CI168" s="305"/>
      <c r="CJ168" s="305"/>
      <c r="CK168" s="305"/>
      <c r="CL168" s="305"/>
      <c r="CM168" s="305"/>
      <c r="CN168" s="305"/>
      <c r="CO168" s="305"/>
      <c r="CP168" s="305"/>
      <c r="CQ168" s="305"/>
      <c r="CR168" s="305"/>
      <c r="CS168" s="305"/>
      <c r="CT168" s="305"/>
      <c r="CU168" s="305"/>
      <c r="CV168" s="305"/>
      <c r="CW168" s="305"/>
      <c r="CX168" s="305"/>
      <c r="CY168" s="305"/>
      <c r="CZ168" s="305"/>
      <c r="DA168" s="305"/>
    </row>
    <row r="169" spans="1:105" s="2" customFormat="1" ht="12.75">
      <c r="A169" s="452"/>
      <c r="B169" s="452"/>
      <c r="C169" s="1"/>
      <c r="D169" s="438"/>
      <c r="E169" s="438"/>
      <c r="F169" s="443"/>
      <c r="G169" s="443"/>
      <c r="H169" s="444"/>
      <c r="I169" s="445"/>
      <c r="J169" s="1"/>
      <c r="K169" s="1"/>
      <c r="L169" s="443"/>
      <c r="M169" s="1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5"/>
      <c r="AF169" s="305"/>
      <c r="AG169" s="305"/>
      <c r="AH169" s="305"/>
      <c r="AI169" s="305"/>
      <c r="AJ169" s="305"/>
      <c r="AK169" s="305"/>
      <c r="AL169" s="305"/>
      <c r="AM169" s="305"/>
      <c r="AN169" s="305"/>
      <c r="AO169" s="305"/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  <c r="BH169" s="305"/>
      <c r="BI169" s="305"/>
      <c r="BJ169" s="305"/>
      <c r="BK169" s="305"/>
      <c r="BL169" s="305"/>
      <c r="BM169" s="305"/>
      <c r="BN169" s="305"/>
      <c r="BO169" s="305"/>
      <c r="BP169" s="305"/>
      <c r="BQ169" s="305"/>
      <c r="BR169" s="305"/>
      <c r="BS169" s="305"/>
      <c r="BT169" s="305"/>
      <c r="BU169" s="305"/>
      <c r="BV169" s="305"/>
      <c r="BW169" s="305"/>
      <c r="BX169" s="305"/>
      <c r="BY169" s="305"/>
      <c r="BZ169" s="305"/>
      <c r="CA169" s="305"/>
      <c r="CB169" s="305"/>
      <c r="CC169" s="305"/>
      <c r="CD169" s="305"/>
      <c r="CE169" s="305"/>
      <c r="CF169" s="305"/>
      <c r="CG169" s="305"/>
      <c r="CH169" s="305"/>
      <c r="CI169" s="305"/>
      <c r="CJ169" s="305"/>
      <c r="CK169" s="305"/>
      <c r="CL169" s="305"/>
      <c r="CM169" s="305"/>
      <c r="CN169" s="305"/>
      <c r="CO169" s="305"/>
      <c r="CP169" s="305"/>
      <c r="CQ169" s="305"/>
      <c r="CR169" s="305"/>
      <c r="CS169" s="305"/>
      <c r="CT169" s="305"/>
      <c r="CU169" s="305"/>
      <c r="CV169" s="305"/>
      <c r="CW169" s="305"/>
      <c r="CX169" s="305"/>
      <c r="CY169" s="305"/>
      <c r="CZ169" s="305"/>
      <c r="DA169" s="305"/>
    </row>
    <row r="170" spans="1:105" s="2" customFormat="1" ht="12.75">
      <c r="A170" s="452"/>
      <c r="B170" s="452"/>
      <c r="C170" s="1"/>
      <c r="D170" s="438"/>
      <c r="E170" s="438"/>
      <c r="F170" s="443"/>
      <c r="G170" s="443"/>
      <c r="H170" s="444"/>
      <c r="I170" s="445"/>
      <c r="J170" s="1"/>
      <c r="K170" s="1"/>
      <c r="L170" s="443"/>
      <c r="M170" s="1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  <c r="BH170" s="305"/>
      <c r="BI170" s="305"/>
      <c r="BJ170" s="305"/>
      <c r="BK170" s="305"/>
      <c r="BL170" s="305"/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5"/>
      <c r="BX170" s="305"/>
      <c r="BY170" s="305"/>
      <c r="BZ170" s="305"/>
      <c r="CA170" s="305"/>
      <c r="CB170" s="305"/>
      <c r="CC170" s="305"/>
      <c r="CD170" s="305"/>
      <c r="CE170" s="305"/>
      <c r="CF170" s="305"/>
      <c r="CG170" s="305"/>
      <c r="CH170" s="305"/>
      <c r="CI170" s="305"/>
      <c r="CJ170" s="305"/>
      <c r="CK170" s="305"/>
      <c r="CL170" s="305"/>
      <c r="CM170" s="305"/>
      <c r="CN170" s="305"/>
      <c r="CO170" s="305"/>
      <c r="CP170" s="305"/>
      <c r="CQ170" s="305"/>
      <c r="CR170" s="305"/>
      <c r="CS170" s="305"/>
      <c r="CT170" s="305"/>
      <c r="CU170" s="305"/>
      <c r="CV170" s="305"/>
      <c r="CW170" s="305"/>
      <c r="CX170" s="305"/>
      <c r="CY170" s="305"/>
      <c r="CZ170" s="305"/>
      <c r="DA170" s="305"/>
    </row>
    <row r="171" spans="1:105" s="2" customFormat="1" ht="12.75">
      <c r="A171" s="452"/>
      <c r="B171" s="452"/>
      <c r="C171" s="1"/>
      <c r="D171" s="438"/>
      <c r="E171" s="438"/>
      <c r="F171" s="443"/>
      <c r="G171" s="443"/>
      <c r="H171" s="444"/>
      <c r="I171" s="445"/>
      <c r="J171" s="1"/>
      <c r="K171" s="1"/>
      <c r="L171" s="443"/>
      <c r="M171" s="1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305"/>
      <c r="AO171" s="305"/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  <c r="BH171" s="305"/>
      <c r="BI171" s="305"/>
      <c r="BJ171" s="305"/>
      <c r="BK171" s="305"/>
      <c r="BL171" s="305"/>
      <c r="BM171" s="305"/>
      <c r="BN171" s="305"/>
      <c r="BO171" s="305"/>
      <c r="BP171" s="305"/>
      <c r="BQ171" s="305"/>
      <c r="BR171" s="305"/>
      <c r="BS171" s="305"/>
      <c r="BT171" s="305"/>
      <c r="BU171" s="305"/>
      <c r="BV171" s="305"/>
      <c r="BW171" s="305"/>
      <c r="BX171" s="305"/>
      <c r="BY171" s="305"/>
      <c r="BZ171" s="305"/>
      <c r="CA171" s="305"/>
      <c r="CB171" s="305"/>
      <c r="CC171" s="305"/>
      <c r="CD171" s="305"/>
      <c r="CE171" s="305"/>
      <c r="CF171" s="305"/>
      <c r="CG171" s="305"/>
      <c r="CH171" s="305"/>
      <c r="CI171" s="305"/>
      <c r="CJ171" s="305"/>
      <c r="CK171" s="305"/>
      <c r="CL171" s="305"/>
      <c r="CM171" s="305"/>
      <c r="CN171" s="305"/>
      <c r="CO171" s="305"/>
      <c r="CP171" s="305"/>
      <c r="CQ171" s="305"/>
      <c r="CR171" s="305"/>
      <c r="CS171" s="305"/>
      <c r="CT171" s="305"/>
      <c r="CU171" s="305"/>
      <c r="CV171" s="305"/>
      <c r="CW171" s="305"/>
      <c r="CX171" s="305"/>
      <c r="CY171" s="305"/>
      <c r="CZ171" s="305"/>
      <c r="DA171" s="305"/>
    </row>
    <row r="172" spans="1:105" s="2" customFormat="1" ht="12.75">
      <c r="A172" s="452"/>
      <c r="B172" s="452"/>
      <c r="C172" s="1"/>
      <c r="D172" s="438"/>
      <c r="E172" s="438"/>
      <c r="F172" s="443"/>
      <c r="G172" s="443"/>
      <c r="H172" s="444"/>
      <c r="I172" s="445"/>
      <c r="J172" s="1"/>
      <c r="K172" s="1"/>
      <c r="L172" s="443"/>
      <c r="M172" s="1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305"/>
      <c r="AN172" s="305"/>
      <c r="AO172" s="305"/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/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/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</row>
    <row r="173" spans="1:105" s="2" customFormat="1" ht="12.75">
      <c r="A173" s="452"/>
      <c r="B173" s="452"/>
      <c r="C173" s="1"/>
      <c r="D173" s="438"/>
      <c r="E173" s="438"/>
      <c r="F173" s="443"/>
      <c r="G173" s="443"/>
      <c r="H173" s="444"/>
      <c r="I173" s="445"/>
      <c r="J173" s="1"/>
      <c r="K173" s="1"/>
      <c r="L173" s="443"/>
      <c r="M173" s="1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305"/>
      <c r="AN173" s="305"/>
      <c r="AO173" s="305"/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/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/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</row>
    <row r="174" spans="1:105" s="2" customFormat="1" ht="12.75">
      <c r="A174" s="452"/>
      <c r="B174" s="452"/>
      <c r="C174" s="1"/>
      <c r="D174" s="438"/>
      <c r="E174" s="438"/>
      <c r="F174" s="443"/>
      <c r="G174" s="443"/>
      <c r="H174" s="444"/>
      <c r="I174" s="445"/>
      <c r="J174" s="1"/>
      <c r="K174" s="1"/>
      <c r="L174" s="443"/>
      <c r="M174" s="1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05"/>
      <c r="AK174" s="305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  <c r="BH174" s="305"/>
      <c r="BI174" s="305"/>
      <c r="BJ174" s="305"/>
      <c r="BK174" s="305"/>
      <c r="BL174" s="305"/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5"/>
      <c r="BX174" s="305"/>
      <c r="BY174" s="305"/>
      <c r="BZ174" s="305"/>
      <c r="CA174" s="305"/>
      <c r="CB174" s="305"/>
      <c r="CC174" s="305"/>
      <c r="CD174" s="305"/>
      <c r="CE174" s="305"/>
      <c r="CF174" s="305"/>
      <c r="CG174" s="305"/>
      <c r="CH174" s="305"/>
      <c r="CI174" s="305"/>
      <c r="CJ174" s="305"/>
      <c r="CK174" s="305"/>
      <c r="CL174" s="305"/>
      <c r="CM174" s="305"/>
      <c r="CN174" s="305"/>
      <c r="CO174" s="305"/>
      <c r="CP174" s="305"/>
      <c r="CQ174" s="305"/>
      <c r="CR174" s="305"/>
      <c r="CS174" s="305"/>
      <c r="CT174" s="305"/>
      <c r="CU174" s="305"/>
      <c r="CV174" s="305"/>
      <c r="CW174" s="305"/>
      <c r="CX174" s="305"/>
      <c r="CY174" s="305"/>
      <c r="CZ174" s="305"/>
      <c r="DA174" s="305"/>
    </row>
    <row r="175" spans="1:105" s="2" customFormat="1" ht="12.75">
      <c r="A175" s="452"/>
      <c r="B175" s="452"/>
      <c r="C175" s="1"/>
      <c r="D175" s="438"/>
      <c r="E175" s="438"/>
      <c r="F175" s="443"/>
      <c r="G175" s="443"/>
      <c r="H175" s="444"/>
      <c r="I175" s="445"/>
      <c r="J175" s="1"/>
      <c r="K175" s="1"/>
      <c r="L175" s="443"/>
      <c r="M175" s="1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30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  <c r="BH175" s="305"/>
      <c r="BI175" s="305"/>
      <c r="BJ175" s="305"/>
      <c r="BK175" s="305"/>
      <c r="BL175" s="305"/>
      <c r="BM175" s="305"/>
      <c r="BN175" s="305"/>
      <c r="BO175" s="305"/>
      <c r="BP175" s="305"/>
      <c r="BQ175" s="305"/>
      <c r="BR175" s="305"/>
      <c r="BS175" s="305"/>
      <c r="BT175" s="305"/>
      <c r="BU175" s="305"/>
      <c r="BV175" s="305"/>
      <c r="BW175" s="305"/>
      <c r="BX175" s="305"/>
      <c r="BY175" s="305"/>
      <c r="BZ175" s="305"/>
      <c r="CA175" s="305"/>
      <c r="CB175" s="305"/>
      <c r="CC175" s="305"/>
      <c r="CD175" s="305"/>
      <c r="CE175" s="305"/>
      <c r="CF175" s="305"/>
      <c r="CG175" s="305"/>
      <c r="CH175" s="305"/>
      <c r="CI175" s="305"/>
      <c r="CJ175" s="305"/>
      <c r="CK175" s="305"/>
      <c r="CL175" s="305"/>
      <c r="CM175" s="305"/>
      <c r="CN175" s="305"/>
      <c r="CO175" s="305"/>
      <c r="CP175" s="305"/>
      <c r="CQ175" s="305"/>
      <c r="CR175" s="305"/>
      <c r="CS175" s="305"/>
      <c r="CT175" s="305"/>
      <c r="CU175" s="305"/>
      <c r="CV175" s="305"/>
      <c r="CW175" s="305"/>
      <c r="CX175" s="305"/>
      <c r="CY175" s="305"/>
      <c r="CZ175" s="305"/>
      <c r="DA175" s="305"/>
    </row>
    <row r="176" spans="1:105" s="2" customFormat="1" ht="12.75">
      <c r="A176" s="452"/>
      <c r="B176" s="452"/>
      <c r="C176" s="1"/>
      <c r="D176" s="438"/>
      <c r="E176" s="438"/>
      <c r="F176" s="443"/>
      <c r="G176" s="443"/>
      <c r="H176" s="444"/>
      <c r="I176" s="445"/>
      <c r="J176" s="1"/>
      <c r="K176" s="1"/>
      <c r="L176" s="443"/>
      <c r="M176" s="1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/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5"/>
      <c r="CU176" s="305"/>
      <c r="CV176" s="305"/>
      <c r="CW176" s="305"/>
      <c r="CX176" s="305"/>
      <c r="CY176" s="305"/>
      <c r="CZ176" s="305"/>
      <c r="DA176" s="305"/>
    </row>
    <row r="177" spans="1:105" s="2" customFormat="1" ht="12.75">
      <c r="A177" s="452"/>
      <c r="B177" s="452"/>
      <c r="C177" s="1"/>
      <c r="D177" s="438"/>
      <c r="E177" s="438"/>
      <c r="F177" s="443"/>
      <c r="G177" s="443"/>
      <c r="H177" s="444"/>
      <c r="I177" s="445"/>
      <c r="J177" s="1"/>
      <c r="K177" s="1"/>
      <c r="L177" s="443"/>
      <c r="M177" s="1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5"/>
      <c r="AH177" s="305"/>
      <c r="AI177" s="305"/>
      <c r="AJ177" s="305"/>
      <c r="AK177" s="305"/>
      <c r="AL177" s="305"/>
      <c r="AM177" s="30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  <c r="AY177" s="305"/>
      <c r="AZ177" s="305"/>
      <c r="BA177" s="305"/>
      <c r="BB177" s="305"/>
      <c r="BC177" s="305"/>
      <c r="BD177" s="305"/>
      <c r="BE177" s="305"/>
      <c r="BF177" s="305"/>
      <c r="BG177" s="305"/>
      <c r="BH177" s="305"/>
      <c r="BI177" s="305"/>
      <c r="BJ177" s="305"/>
      <c r="BK177" s="305"/>
      <c r="BL177" s="305"/>
      <c r="BM177" s="305"/>
      <c r="BN177" s="305"/>
      <c r="BO177" s="305"/>
      <c r="BP177" s="305"/>
      <c r="BQ177" s="305"/>
      <c r="BR177" s="305"/>
      <c r="BS177" s="305"/>
      <c r="BT177" s="305"/>
      <c r="BU177" s="305"/>
      <c r="BV177" s="305"/>
      <c r="BW177" s="305"/>
      <c r="BX177" s="305"/>
      <c r="BY177" s="305"/>
      <c r="BZ177" s="305"/>
      <c r="CA177" s="305"/>
      <c r="CB177" s="305"/>
      <c r="CC177" s="305"/>
      <c r="CD177" s="305"/>
      <c r="CE177" s="305"/>
      <c r="CF177" s="305"/>
      <c r="CG177" s="305"/>
      <c r="CH177" s="305"/>
      <c r="CI177" s="305"/>
      <c r="CJ177" s="305"/>
      <c r="CK177" s="305"/>
      <c r="CL177" s="305"/>
      <c r="CM177" s="305"/>
      <c r="CN177" s="305"/>
      <c r="CO177" s="305"/>
      <c r="CP177" s="305"/>
      <c r="CQ177" s="305"/>
      <c r="CR177" s="305"/>
      <c r="CS177" s="305"/>
      <c r="CT177" s="305"/>
      <c r="CU177" s="305"/>
      <c r="CV177" s="305"/>
      <c r="CW177" s="305"/>
      <c r="CX177" s="305"/>
      <c r="CY177" s="305"/>
      <c r="CZ177" s="305"/>
      <c r="DA177" s="305"/>
    </row>
    <row r="178" spans="1:105" s="2" customFormat="1" ht="12.75">
      <c r="A178" s="452"/>
      <c r="B178" s="452"/>
      <c r="C178" s="1"/>
      <c r="D178" s="438"/>
      <c r="E178" s="438"/>
      <c r="F178" s="443"/>
      <c r="G178" s="443"/>
      <c r="H178" s="444"/>
      <c r="I178" s="445"/>
      <c r="J178" s="1"/>
      <c r="K178" s="1"/>
      <c r="L178" s="443"/>
      <c r="M178" s="1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5"/>
      <c r="AH178" s="305"/>
      <c r="AI178" s="305"/>
      <c r="AJ178" s="305"/>
      <c r="AK178" s="305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  <c r="AV178" s="305"/>
      <c r="AW178" s="305"/>
      <c r="AX178" s="305"/>
      <c r="AY178" s="305"/>
      <c r="AZ178" s="305"/>
      <c r="BA178" s="305"/>
      <c r="BB178" s="305"/>
      <c r="BC178" s="305"/>
      <c r="BD178" s="305"/>
      <c r="BE178" s="305"/>
      <c r="BF178" s="305"/>
      <c r="BG178" s="305"/>
      <c r="BH178" s="305"/>
      <c r="BI178" s="305"/>
      <c r="BJ178" s="305"/>
      <c r="BK178" s="305"/>
      <c r="BL178" s="305"/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305"/>
      <c r="CD178" s="305"/>
      <c r="CE178" s="305"/>
      <c r="CF178" s="305"/>
      <c r="CG178" s="305"/>
      <c r="CH178" s="305"/>
      <c r="CI178" s="305"/>
      <c r="CJ178" s="305"/>
      <c r="CK178" s="305"/>
      <c r="CL178" s="305"/>
      <c r="CM178" s="305"/>
      <c r="CN178" s="305"/>
      <c r="CO178" s="305"/>
      <c r="CP178" s="305"/>
      <c r="CQ178" s="305"/>
      <c r="CR178" s="305"/>
      <c r="CS178" s="305"/>
      <c r="CT178" s="305"/>
      <c r="CU178" s="305"/>
      <c r="CV178" s="305"/>
      <c r="CW178" s="305"/>
      <c r="CX178" s="305"/>
      <c r="CY178" s="305"/>
      <c r="CZ178" s="305"/>
      <c r="DA178" s="305"/>
    </row>
    <row r="179" spans="1:105" s="2" customFormat="1" ht="12.75">
      <c r="A179" s="452"/>
      <c r="B179" s="452"/>
      <c r="C179" s="1"/>
      <c r="D179" s="438"/>
      <c r="E179" s="438"/>
      <c r="F179" s="443"/>
      <c r="G179" s="443"/>
      <c r="H179" s="444"/>
      <c r="I179" s="445"/>
      <c r="J179" s="1"/>
      <c r="K179" s="1"/>
      <c r="L179" s="443"/>
      <c r="M179" s="1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5"/>
      <c r="AH179" s="305"/>
      <c r="AI179" s="305"/>
      <c r="AJ179" s="305"/>
      <c r="AK179" s="305"/>
      <c r="AL179" s="305"/>
      <c r="AM179" s="305"/>
      <c r="AN179" s="305"/>
      <c r="AO179" s="305"/>
      <c r="AP179" s="305"/>
      <c r="AQ179" s="305"/>
      <c r="AR179" s="305"/>
      <c r="AS179" s="305"/>
      <c r="AT179" s="305"/>
      <c r="AU179" s="305"/>
      <c r="AV179" s="305"/>
      <c r="AW179" s="305"/>
      <c r="AX179" s="305"/>
      <c r="AY179" s="305"/>
      <c r="AZ179" s="305"/>
      <c r="BA179" s="305"/>
      <c r="BB179" s="305"/>
      <c r="BC179" s="305"/>
      <c r="BD179" s="305"/>
      <c r="BE179" s="305"/>
      <c r="BF179" s="305"/>
      <c r="BG179" s="305"/>
      <c r="BH179" s="305"/>
      <c r="BI179" s="305"/>
      <c r="BJ179" s="305"/>
      <c r="BK179" s="305"/>
      <c r="BL179" s="305"/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5"/>
      <c r="BX179" s="305"/>
      <c r="BY179" s="305"/>
      <c r="BZ179" s="305"/>
      <c r="CA179" s="305"/>
      <c r="CB179" s="305"/>
      <c r="CC179" s="305"/>
      <c r="CD179" s="305"/>
      <c r="CE179" s="305"/>
      <c r="CF179" s="305"/>
      <c r="CG179" s="305"/>
      <c r="CH179" s="305"/>
      <c r="CI179" s="305"/>
      <c r="CJ179" s="305"/>
      <c r="CK179" s="305"/>
      <c r="CL179" s="305"/>
      <c r="CM179" s="305"/>
      <c r="CN179" s="305"/>
      <c r="CO179" s="305"/>
      <c r="CP179" s="305"/>
      <c r="CQ179" s="305"/>
      <c r="CR179" s="305"/>
      <c r="CS179" s="305"/>
      <c r="CT179" s="305"/>
      <c r="CU179" s="305"/>
      <c r="CV179" s="305"/>
      <c r="CW179" s="305"/>
      <c r="CX179" s="305"/>
      <c r="CY179" s="305"/>
      <c r="CZ179" s="305"/>
      <c r="DA179" s="305"/>
    </row>
    <row r="180" spans="1:105" s="2" customFormat="1" ht="12.75">
      <c r="A180" s="452"/>
      <c r="B180" s="452"/>
      <c r="C180" s="1"/>
      <c r="D180" s="438"/>
      <c r="E180" s="438"/>
      <c r="F180" s="443"/>
      <c r="G180" s="443"/>
      <c r="H180" s="444"/>
      <c r="I180" s="445"/>
      <c r="J180" s="1"/>
      <c r="K180" s="1"/>
      <c r="L180" s="443"/>
      <c r="M180" s="1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5"/>
      <c r="AF180" s="305"/>
      <c r="AG180" s="305"/>
      <c r="AH180" s="305"/>
      <c r="AI180" s="305"/>
      <c r="AJ180" s="305"/>
      <c r="AK180" s="305"/>
      <c r="AL180" s="305"/>
      <c r="AM180" s="305"/>
      <c r="AN180" s="305"/>
      <c r="AO180" s="305"/>
      <c r="AP180" s="305"/>
      <c r="AQ180" s="305"/>
      <c r="AR180" s="305"/>
      <c r="AS180" s="305"/>
      <c r="AT180" s="305"/>
      <c r="AU180" s="305"/>
      <c r="AV180" s="305"/>
      <c r="AW180" s="305"/>
      <c r="AX180" s="305"/>
      <c r="AY180" s="305"/>
      <c r="AZ180" s="305"/>
      <c r="BA180" s="305"/>
      <c r="BB180" s="305"/>
      <c r="BC180" s="305"/>
      <c r="BD180" s="305"/>
      <c r="BE180" s="305"/>
      <c r="BF180" s="305"/>
      <c r="BG180" s="305"/>
      <c r="BH180" s="305"/>
      <c r="BI180" s="305"/>
      <c r="BJ180" s="305"/>
      <c r="BK180" s="305"/>
      <c r="BL180" s="305"/>
      <c r="BM180" s="305"/>
      <c r="BN180" s="305"/>
      <c r="BO180" s="305"/>
      <c r="BP180" s="305"/>
      <c r="BQ180" s="305"/>
      <c r="BR180" s="305"/>
      <c r="BS180" s="305"/>
      <c r="BT180" s="305"/>
      <c r="BU180" s="305"/>
      <c r="BV180" s="305"/>
      <c r="BW180" s="305"/>
      <c r="BX180" s="305"/>
      <c r="BY180" s="305"/>
      <c r="BZ180" s="305"/>
      <c r="CA180" s="305"/>
      <c r="CB180" s="305"/>
      <c r="CC180" s="305"/>
      <c r="CD180" s="305"/>
      <c r="CE180" s="305"/>
      <c r="CF180" s="305"/>
      <c r="CG180" s="305"/>
      <c r="CH180" s="305"/>
      <c r="CI180" s="305"/>
      <c r="CJ180" s="305"/>
      <c r="CK180" s="305"/>
      <c r="CL180" s="305"/>
      <c r="CM180" s="305"/>
      <c r="CN180" s="305"/>
      <c r="CO180" s="305"/>
      <c r="CP180" s="305"/>
      <c r="CQ180" s="305"/>
      <c r="CR180" s="305"/>
      <c r="CS180" s="305"/>
      <c r="CT180" s="305"/>
      <c r="CU180" s="305"/>
      <c r="CV180" s="305"/>
      <c r="CW180" s="305"/>
      <c r="CX180" s="305"/>
      <c r="CY180" s="305"/>
      <c r="CZ180" s="305"/>
      <c r="DA180" s="305"/>
    </row>
    <row r="181" spans="1:105" s="2" customFormat="1" ht="12.75">
      <c r="A181" s="452"/>
      <c r="B181" s="452"/>
      <c r="C181" s="1"/>
      <c r="D181" s="438"/>
      <c r="E181" s="438"/>
      <c r="F181" s="443"/>
      <c r="G181" s="443"/>
      <c r="H181" s="444"/>
      <c r="I181" s="445"/>
      <c r="J181" s="1"/>
      <c r="K181" s="1"/>
      <c r="L181" s="443"/>
      <c r="M181" s="1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  <c r="AL181" s="305"/>
      <c r="AM181" s="305"/>
      <c r="AN181" s="305"/>
      <c r="AO181" s="305"/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5"/>
      <c r="BG181" s="305"/>
      <c r="BH181" s="305"/>
      <c r="BI181" s="305"/>
      <c r="BJ181" s="305"/>
      <c r="BK181" s="305"/>
      <c r="BL181" s="305"/>
      <c r="BM181" s="305"/>
      <c r="BN181" s="305"/>
      <c r="BO181" s="305"/>
      <c r="BP181" s="305"/>
      <c r="BQ181" s="305"/>
      <c r="BR181" s="305"/>
      <c r="BS181" s="305"/>
      <c r="BT181" s="305"/>
      <c r="BU181" s="305"/>
      <c r="BV181" s="305"/>
      <c r="BW181" s="305"/>
      <c r="BX181" s="305"/>
      <c r="BY181" s="305"/>
      <c r="BZ181" s="305"/>
      <c r="CA181" s="305"/>
      <c r="CB181" s="305"/>
      <c r="CC181" s="305"/>
      <c r="CD181" s="305"/>
      <c r="CE181" s="305"/>
      <c r="CF181" s="305"/>
      <c r="CG181" s="305"/>
      <c r="CH181" s="305"/>
      <c r="CI181" s="305"/>
      <c r="CJ181" s="305"/>
      <c r="CK181" s="305"/>
      <c r="CL181" s="305"/>
      <c r="CM181" s="305"/>
      <c r="CN181" s="305"/>
      <c r="CO181" s="305"/>
      <c r="CP181" s="305"/>
      <c r="CQ181" s="305"/>
      <c r="CR181" s="305"/>
      <c r="CS181" s="305"/>
      <c r="CT181" s="305"/>
      <c r="CU181" s="305"/>
      <c r="CV181" s="305"/>
      <c r="CW181" s="305"/>
      <c r="CX181" s="305"/>
      <c r="CY181" s="305"/>
      <c r="CZ181" s="305"/>
      <c r="DA181" s="305"/>
    </row>
    <row r="182" spans="1:105" s="2" customFormat="1" ht="12.75">
      <c r="A182" s="452"/>
      <c r="B182" s="452"/>
      <c r="C182" s="1"/>
      <c r="D182" s="438"/>
      <c r="E182" s="438"/>
      <c r="F182" s="443"/>
      <c r="G182" s="443"/>
      <c r="H182" s="444"/>
      <c r="I182" s="445"/>
      <c r="J182" s="1"/>
      <c r="K182" s="1"/>
      <c r="L182" s="443"/>
      <c r="M182" s="1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  <c r="AL182" s="305"/>
      <c r="AM182" s="305"/>
      <c r="AN182" s="305"/>
      <c r="AO182" s="305"/>
      <c r="AP182" s="305"/>
      <c r="AQ182" s="305"/>
      <c r="AR182" s="305"/>
      <c r="AS182" s="305"/>
      <c r="AT182" s="305"/>
      <c r="AU182" s="305"/>
      <c r="AV182" s="305"/>
      <c r="AW182" s="305"/>
      <c r="AX182" s="305"/>
      <c r="AY182" s="305"/>
      <c r="AZ182" s="305"/>
      <c r="BA182" s="305"/>
      <c r="BB182" s="305"/>
      <c r="BC182" s="305"/>
      <c r="BD182" s="305"/>
      <c r="BE182" s="305"/>
      <c r="BF182" s="305"/>
      <c r="BG182" s="305"/>
      <c r="BH182" s="305"/>
      <c r="BI182" s="305"/>
      <c r="BJ182" s="305"/>
      <c r="BK182" s="305"/>
      <c r="BL182" s="305"/>
      <c r="BM182" s="305"/>
      <c r="BN182" s="305"/>
      <c r="BO182" s="305"/>
      <c r="BP182" s="305"/>
      <c r="BQ182" s="305"/>
      <c r="BR182" s="305"/>
      <c r="BS182" s="305"/>
      <c r="BT182" s="305"/>
      <c r="BU182" s="305"/>
      <c r="BV182" s="305"/>
      <c r="BW182" s="305"/>
      <c r="BX182" s="305"/>
      <c r="BY182" s="305"/>
      <c r="BZ182" s="305"/>
      <c r="CA182" s="305"/>
      <c r="CB182" s="305"/>
      <c r="CC182" s="305"/>
      <c r="CD182" s="305"/>
      <c r="CE182" s="305"/>
      <c r="CF182" s="305"/>
      <c r="CG182" s="305"/>
      <c r="CH182" s="305"/>
      <c r="CI182" s="305"/>
      <c r="CJ182" s="305"/>
      <c r="CK182" s="305"/>
      <c r="CL182" s="305"/>
      <c r="CM182" s="305"/>
      <c r="CN182" s="305"/>
      <c r="CO182" s="305"/>
      <c r="CP182" s="305"/>
      <c r="CQ182" s="305"/>
      <c r="CR182" s="305"/>
      <c r="CS182" s="305"/>
      <c r="CT182" s="305"/>
      <c r="CU182" s="305"/>
      <c r="CV182" s="305"/>
      <c r="CW182" s="305"/>
      <c r="CX182" s="305"/>
      <c r="CY182" s="305"/>
      <c r="CZ182" s="305"/>
      <c r="DA182" s="305"/>
    </row>
    <row r="183" spans="1:105" s="2" customFormat="1" ht="12.75">
      <c r="A183" s="452"/>
      <c r="B183" s="452"/>
      <c r="C183" s="1"/>
      <c r="D183" s="438"/>
      <c r="E183" s="438"/>
      <c r="F183" s="443"/>
      <c r="G183" s="443"/>
      <c r="H183" s="444"/>
      <c r="I183" s="445"/>
      <c r="J183" s="1"/>
      <c r="K183" s="1"/>
      <c r="L183" s="443"/>
      <c r="M183" s="1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  <c r="AL183" s="305"/>
      <c r="AM183" s="305"/>
      <c r="AN183" s="305"/>
      <c r="AO183" s="305"/>
      <c r="AP183" s="305"/>
      <c r="AQ183" s="305"/>
      <c r="AR183" s="305"/>
      <c r="AS183" s="305"/>
      <c r="AT183" s="305"/>
      <c r="AU183" s="305"/>
      <c r="AV183" s="305"/>
      <c r="AW183" s="305"/>
      <c r="AX183" s="305"/>
      <c r="AY183" s="305"/>
      <c r="AZ183" s="305"/>
      <c r="BA183" s="305"/>
      <c r="BB183" s="305"/>
      <c r="BC183" s="305"/>
      <c r="BD183" s="305"/>
      <c r="BE183" s="305"/>
      <c r="BF183" s="305"/>
      <c r="BG183" s="305"/>
      <c r="BH183" s="305"/>
      <c r="BI183" s="305"/>
      <c r="BJ183" s="305"/>
      <c r="BK183" s="305"/>
      <c r="BL183" s="305"/>
      <c r="BM183" s="305"/>
      <c r="BN183" s="305"/>
      <c r="BO183" s="305"/>
      <c r="BP183" s="305"/>
      <c r="BQ183" s="305"/>
      <c r="BR183" s="305"/>
      <c r="BS183" s="305"/>
      <c r="BT183" s="305"/>
      <c r="BU183" s="305"/>
      <c r="BV183" s="305"/>
      <c r="BW183" s="305"/>
      <c r="BX183" s="305"/>
      <c r="BY183" s="305"/>
      <c r="BZ183" s="305"/>
      <c r="CA183" s="305"/>
      <c r="CB183" s="305"/>
      <c r="CC183" s="305"/>
      <c r="CD183" s="305"/>
      <c r="CE183" s="305"/>
      <c r="CF183" s="305"/>
      <c r="CG183" s="305"/>
      <c r="CH183" s="305"/>
      <c r="CI183" s="305"/>
      <c r="CJ183" s="305"/>
      <c r="CK183" s="305"/>
      <c r="CL183" s="305"/>
      <c r="CM183" s="305"/>
      <c r="CN183" s="305"/>
      <c r="CO183" s="305"/>
      <c r="CP183" s="305"/>
      <c r="CQ183" s="305"/>
      <c r="CR183" s="305"/>
      <c r="CS183" s="305"/>
      <c r="CT183" s="305"/>
      <c r="CU183" s="305"/>
      <c r="CV183" s="305"/>
      <c r="CW183" s="305"/>
      <c r="CX183" s="305"/>
      <c r="CY183" s="305"/>
      <c r="CZ183" s="305"/>
      <c r="DA183" s="305"/>
    </row>
    <row r="184" spans="1:105" s="2" customFormat="1" ht="12.75">
      <c r="A184" s="452"/>
      <c r="B184" s="452"/>
      <c r="C184" s="1"/>
      <c r="D184" s="438"/>
      <c r="E184" s="438"/>
      <c r="F184" s="443"/>
      <c r="G184" s="443"/>
      <c r="H184" s="444"/>
      <c r="I184" s="445"/>
      <c r="J184" s="1"/>
      <c r="K184" s="1"/>
      <c r="L184" s="443"/>
      <c r="M184" s="1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/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/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</row>
    <row r="185" spans="1:105" s="2" customFormat="1" ht="12.75">
      <c r="A185" s="452"/>
      <c r="B185" s="452"/>
      <c r="C185" s="1"/>
      <c r="D185" s="438"/>
      <c r="E185" s="438"/>
      <c r="F185" s="443"/>
      <c r="G185" s="443"/>
      <c r="H185" s="444"/>
      <c r="I185" s="445"/>
      <c r="J185" s="1"/>
      <c r="K185" s="1"/>
      <c r="L185" s="443"/>
      <c r="M185" s="1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305"/>
      <c r="BC185" s="305"/>
      <c r="BD185" s="305"/>
      <c r="BE185" s="305"/>
      <c r="BF185" s="305"/>
      <c r="BG185" s="305"/>
      <c r="BH185" s="305"/>
      <c r="BI185" s="305"/>
      <c r="BJ185" s="305"/>
      <c r="BK185" s="305"/>
      <c r="BL185" s="305"/>
      <c r="BM185" s="305"/>
      <c r="BN185" s="305"/>
      <c r="BO185" s="305"/>
      <c r="BP185" s="305"/>
      <c r="BQ185" s="305"/>
      <c r="BR185" s="305"/>
      <c r="BS185" s="305"/>
      <c r="BT185" s="305"/>
      <c r="BU185" s="305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305"/>
      <c r="CH185" s="305"/>
      <c r="CI185" s="305"/>
      <c r="CJ185" s="305"/>
      <c r="CK185" s="305"/>
      <c r="CL185" s="305"/>
      <c r="CM185" s="305"/>
      <c r="CN185" s="305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5"/>
      <c r="DA185" s="305"/>
    </row>
    <row r="186" spans="1:105" s="2" customFormat="1" ht="12.75">
      <c r="A186" s="1"/>
      <c r="B186" s="1"/>
      <c r="C186" s="1"/>
      <c r="D186" s="453"/>
      <c r="E186" s="453"/>
      <c r="F186" s="443"/>
      <c r="G186" s="443"/>
      <c r="H186" s="444"/>
      <c r="I186" s="445"/>
      <c r="J186" s="1"/>
      <c r="K186" s="1"/>
      <c r="L186" s="443"/>
      <c r="M186" s="1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5"/>
      <c r="BA186" s="305"/>
      <c r="BB186" s="305"/>
      <c r="BC186" s="305"/>
      <c r="BD186" s="305"/>
      <c r="BE186" s="305"/>
      <c r="BF186" s="305"/>
      <c r="BG186" s="305"/>
      <c r="BH186" s="305"/>
      <c r="BI186" s="305"/>
      <c r="BJ186" s="305"/>
      <c r="BK186" s="305"/>
      <c r="BL186" s="305"/>
      <c r="BM186" s="305"/>
      <c r="BN186" s="305"/>
      <c r="BO186" s="305"/>
      <c r="BP186" s="305"/>
      <c r="BQ186" s="305"/>
      <c r="BR186" s="305"/>
      <c r="BS186" s="305"/>
      <c r="BT186" s="305"/>
      <c r="BU186" s="305"/>
      <c r="BV186" s="305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/>
      <c r="CJ186" s="305"/>
      <c r="CK186" s="305"/>
      <c r="CL186" s="305"/>
      <c r="CM186" s="305"/>
      <c r="CN186" s="305"/>
      <c r="CO186" s="305"/>
      <c r="CP186" s="305"/>
      <c r="CQ186" s="305"/>
      <c r="CR186" s="305"/>
      <c r="CS186" s="305"/>
      <c r="CT186" s="305"/>
      <c r="CU186" s="305"/>
      <c r="CV186" s="305"/>
      <c r="CW186" s="305"/>
      <c r="CX186" s="305"/>
      <c r="CY186" s="305"/>
      <c r="CZ186" s="305"/>
      <c r="DA186" s="305"/>
    </row>
    <row r="187" spans="1:105" s="2" customFormat="1" ht="12.75">
      <c r="A187" s="1"/>
      <c r="B187" s="1"/>
      <c r="C187" s="1"/>
      <c r="D187" s="453"/>
      <c r="E187" s="453"/>
      <c r="F187" s="443"/>
      <c r="G187" s="443"/>
      <c r="H187" s="444"/>
      <c r="I187" s="445"/>
      <c r="J187" s="1"/>
      <c r="K187" s="1"/>
      <c r="L187" s="443"/>
      <c r="M187" s="1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  <c r="AL187" s="305"/>
      <c r="AM187" s="305"/>
      <c r="AN187" s="305"/>
      <c r="AO187" s="305"/>
      <c r="AP187" s="305"/>
      <c r="AQ187" s="305"/>
      <c r="AR187" s="305"/>
      <c r="AS187" s="305"/>
      <c r="AT187" s="305"/>
      <c r="AU187" s="305"/>
      <c r="AV187" s="305"/>
      <c r="AW187" s="305"/>
      <c r="AX187" s="305"/>
      <c r="AY187" s="305"/>
      <c r="AZ187" s="305"/>
      <c r="BA187" s="305"/>
      <c r="BB187" s="305"/>
      <c r="BC187" s="305"/>
      <c r="BD187" s="305"/>
      <c r="BE187" s="305"/>
      <c r="BF187" s="305"/>
      <c r="BG187" s="305"/>
      <c r="BH187" s="305"/>
      <c r="BI187" s="305"/>
      <c r="BJ187" s="305"/>
      <c r="BK187" s="305"/>
      <c r="BL187" s="305"/>
      <c r="BM187" s="305"/>
      <c r="BN187" s="305"/>
      <c r="BO187" s="305"/>
      <c r="BP187" s="305"/>
      <c r="BQ187" s="305"/>
      <c r="BR187" s="305"/>
      <c r="BS187" s="305"/>
      <c r="BT187" s="305"/>
      <c r="BU187" s="305"/>
      <c r="BV187" s="305"/>
      <c r="BW187" s="305"/>
      <c r="BX187" s="305"/>
      <c r="BY187" s="305"/>
      <c r="BZ187" s="305"/>
      <c r="CA187" s="305"/>
      <c r="CB187" s="305"/>
      <c r="CC187" s="305"/>
      <c r="CD187" s="305"/>
      <c r="CE187" s="305"/>
      <c r="CF187" s="305"/>
      <c r="CG187" s="305"/>
      <c r="CH187" s="305"/>
      <c r="CI187" s="305"/>
      <c r="CJ187" s="305"/>
      <c r="CK187" s="305"/>
      <c r="CL187" s="305"/>
      <c r="CM187" s="305"/>
      <c r="CN187" s="305"/>
      <c r="CO187" s="305"/>
      <c r="CP187" s="305"/>
      <c r="CQ187" s="305"/>
      <c r="CR187" s="305"/>
      <c r="CS187" s="305"/>
      <c r="CT187" s="305"/>
      <c r="CU187" s="305"/>
      <c r="CV187" s="305"/>
      <c r="CW187" s="305"/>
      <c r="CX187" s="305"/>
      <c r="CY187" s="305"/>
      <c r="CZ187" s="305"/>
      <c r="DA187" s="305"/>
    </row>
    <row r="188" spans="1:105" s="2" customFormat="1" ht="12.75">
      <c r="A188" s="1"/>
      <c r="B188" s="1"/>
      <c r="C188" s="1"/>
      <c r="D188" s="453"/>
      <c r="E188" s="453"/>
      <c r="F188" s="443"/>
      <c r="G188" s="443"/>
      <c r="H188" s="444"/>
      <c r="I188" s="445"/>
      <c r="J188" s="1"/>
      <c r="K188" s="1"/>
      <c r="L188" s="443"/>
      <c r="M188" s="1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5"/>
      <c r="BA188" s="305"/>
      <c r="BB188" s="305"/>
      <c r="BC188" s="305"/>
      <c r="BD188" s="305"/>
      <c r="BE188" s="305"/>
      <c r="BF188" s="305"/>
      <c r="BG188" s="305"/>
      <c r="BH188" s="305"/>
      <c r="BI188" s="305"/>
      <c r="BJ188" s="305"/>
      <c r="BK188" s="305"/>
      <c r="BL188" s="305"/>
      <c r="BM188" s="305"/>
      <c r="BN188" s="305"/>
      <c r="BO188" s="305"/>
      <c r="BP188" s="305"/>
      <c r="BQ188" s="305"/>
      <c r="BR188" s="305"/>
      <c r="BS188" s="305"/>
      <c r="BT188" s="305"/>
      <c r="BU188" s="305"/>
      <c r="BV188" s="305"/>
      <c r="BW188" s="305"/>
      <c r="BX188" s="305"/>
      <c r="BY188" s="305"/>
      <c r="BZ188" s="305"/>
      <c r="CA188" s="305"/>
      <c r="CB188" s="305"/>
      <c r="CC188" s="305"/>
      <c r="CD188" s="305"/>
      <c r="CE188" s="305"/>
      <c r="CF188" s="305"/>
      <c r="CG188" s="305"/>
      <c r="CH188" s="305"/>
      <c r="CI188" s="305"/>
      <c r="CJ188" s="305"/>
      <c r="CK188" s="305"/>
      <c r="CL188" s="305"/>
      <c r="CM188" s="305"/>
      <c r="CN188" s="305"/>
      <c r="CO188" s="305"/>
      <c r="CP188" s="305"/>
      <c r="CQ188" s="305"/>
      <c r="CR188" s="305"/>
      <c r="CS188" s="305"/>
      <c r="CT188" s="305"/>
      <c r="CU188" s="305"/>
      <c r="CV188" s="305"/>
      <c r="CW188" s="305"/>
      <c r="CX188" s="305"/>
      <c r="CY188" s="305"/>
      <c r="CZ188" s="305"/>
      <c r="DA188" s="305"/>
    </row>
    <row r="189" spans="1:105" s="2" customFormat="1" ht="12.75">
      <c r="A189" s="1"/>
      <c r="B189" s="1"/>
      <c r="C189" s="1"/>
      <c r="D189" s="453"/>
      <c r="E189" s="453"/>
      <c r="F189" s="443"/>
      <c r="G189" s="443"/>
      <c r="H189" s="444"/>
      <c r="I189" s="445"/>
      <c r="J189" s="1"/>
      <c r="K189" s="1"/>
      <c r="L189" s="443"/>
      <c r="M189" s="1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  <c r="AJ189" s="305"/>
      <c r="AK189" s="305"/>
      <c r="AL189" s="305"/>
      <c r="AM189" s="305"/>
      <c r="AN189" s="305"/>
      <c r="AO189" s="305"/>
      <c r="AP189" s="305"/>
      <c r="AQ189" s="305"/>
      <c r="AR189" s="305"/>
      <c r="AS189" s="305"/>
      <c r="AT189" s="305"/>
      <c r="AU189" s="305"/>
      <c r="AV189" s="305"/>
      <c r="AW189" s="305"/>
      <c r="AX189" s="305"/>
      <c r="AY189" s="305"/>
      <c r="AZ189" s="305"/>
      <c r="BA189" s="305"/>
      <c r="BB189" s="305"/>
      <c r="BC189" s="305"/>
      <c r="BD189" s="305"/>
      <c r="BE189" s="305"/>
      <c r="BF189" s="305"/>
      <c r="BG189" s="305"/>
      <c r="BH189" s="305"/>
      <c r="BI189" s="305"/>
      <c r="BJ189" s="305"/>
      <c r="BK189" s="305"/>
      <c r="BL189" s="305"/>
      <c r="BM189" s="305"/>
      <c r="BN189" s="305"/>
      <c r="BO189" s="305"/>
      <c r="BP189" s="305"/>
      <c r="BQ189" s="305"/>
      <c r="BR189" s="305"/>
      <c r="BS189" s="305"/>
      <c r="BT189" s="305"/>
      <c r="BU189" s="305"/>
      <c r="BV189" s="305"/>
      <c r="BW189" s="305"/>
      <c r="BX189" s="305"/>
      <c r="BY189" s="305"/>
      <c r="BZ189" s="305"/>
      <c r="CA189" s="305"/>
      <c r="CB189" s="305"/>
      <c r="CC189" s="305"/>
      <c r="CD189" s="305"/>
      <c r="CE189" s="305"/>
      <c r="CF189" s="305"/>
      <c r="CG189" s="305"/>
      <c r="CH189" s="305"/>
      <c r="CI189" s="305"/>
      <c r="CJ189" s="305"/>
      <c r="CK189" s="305"/>
      <c r="CL189" s="305"/>
      <c r="CM189" s="305"/>
      <c r="CN189" s="305"/>
      <c r="CO189" s="305"/>
      <c r="CP189" s="305"/>
      <c r="CQ189" s="305"/>
      <c r="CR189" s="305"/>
      <c r="CS189" s="305"/>
      <c r="CT189" s="305"/>
      <c r="CU189" s="305"/>
      <c r="CV189" s="305"/>
      <c r="CW189" s="305"/>
      <c r="CX189" s="305"/>
      <c r="CY189" s="305"/>
      <c r="CZ189" s="305"/>
      <c r="DA189" s="305"/>
    </row>
    <row r="190" spans="1:105" s="2" customFormat="1" ht="12.75">
      <c r="A190" s="1"/>
      <c r="B190" s="1"/>
      <c r="C190" s="1"/>
      <c r="D190" s="453"/>
      <c r="E190" s="453"/>
      <c r="F190" s="443"/>
      <c r="G190" s="443"/>
      <c r="H190" s="444"/>
      <c r="I190" s="445"/>
      <c r="J190" s="1"/>
      <c r="K190" s="1"/>
      <c r="L190" s="443"/>
      <c r="M190" s="1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305"/>
      <c r="AC190" s="305"/>
      <c r="AD190" s="305"/>
      <c r="AE190" s="305"/>
      <c r="AF190" s="305"/>
      <c r="AG190" s="305"/>
      <c r="AH190" s="305"/>
      <c r="AI190" s="305"/>
      <c r="AJ190" s="305"/>
      <c r="AK190" s="305"/>
      <c r="AL190" s="30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  <c r="AX190" s="305"/>
      <c r="AY190" s="305"/>
      <c r="AZ190" s="305"/>
      <c r="BA190" s="305"/>
      <c r="BB190" s="305"/>
      <c r="BC190" s="305"/>
      <c r="BD190" s="305"/>
      <c r="BE190" s="305"/>
      <c r="BF190" s="305"/>
      <c r="BG190" s="305"/>
      <c r="BH190" s="305"/>
      <c r="BI190" s="305"/>
      <c r="BJ190" s="305"/>
      <c r="BK190" s="305"/>
      <c r="BL190" s="305"/>
      <c r="BM190" s="305"/>
      <c r="BN190" s="305"/>
      <c r="BO190" s="305"/>
      <c r="BP190" s="305"/>
      <c r="BQ190" s="305"/>
      <c r="BR190" s="305"/>
      <c r="BS190" s="305"/>
      <c r="BT190" s="305"/>
      <c r="BU190" s="305"/>
      <c r="BV190" s="305"/>
      <c r="BW190" s="305"/>
      <c r="BX190" s="305"/>
      <c r="BY190" s="305"/>
      <c r="BZ190" s="305"/>
      <c r="CA190" s="305"/>
      <c r="CB190" s="305"/>
      <c r="CC190" s="305"/>
      <c r="CD190" s="305"/>
      <c r="CE190" s="305"/>
      <c r="CF190" s="305"/>
      <c r="CG190" s="305"/>
      <c r="CH190" s="305"/>
      <c r="CI190" s="305"/>
      <c r="CJ190" s="305"/>
      <c r="CK190" s="305"/>
      <c r="CL190" s="305"/>
      <c r="CM190" s="305"/>
      <c r="CN190" s="305"/>
      <c r="CO190" s="305"/>
      <c r="CP190" s="305"/>
      <c r="CQ190" s="305"/>
      <c r="CR190" s="305"/>
      <c r="CS190" s="305"/>
      <c r="CT190" s="305"/>
      <c r="CU190" s="305"/>
      <c r="CV190" s="305"/>
      <c r="CW190" s="305"/>
      <c r="CX190" s="305"/>
      <c r="CY190" s="305"/>
      <c r="CZ190" s="305"/>
      <c r="DA190" s="305"/>
    </row>
    <row r="191" spans="1:105" s="2" customFormat="1" ht="12.75">
      <c r="A191" s="1"/>
      <c r="B191" s="1"/>
      <c r="C191" s="1"/>
      <c r="D191" s="453"/>
      <c r="E191" s="453"/>
      <c r="F191" s="443"/>
      <c r="G191" s="443"/>
      <c r="H191" s="444"/>
      <c r="I191" s="445"/>
      <c r="J191" s="1"/>
      <c r="K191" s="1"/>
      <c r="L191" s="443"/>
      <c r="M191" s="1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  <c r="AJ191" s="305"/>
      <c r="AK191" s="305"/>
      <c r="AL191" s="30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305"/>
      <c r="BG191" s="305"/>
      <c r="BH191" s="305"/>
      <c r="BI191" s="305"/>
      <c r="BJ191" s="305"/>
      <c r="BK191" s="305"/>
      <c r="BL191" s="305"/>
      <c r="BM191" s="305"/>
      <c r="BN191" s="305"/>
      <c r="BO191" s="305"/>
      <c r="BP191" s="305"/>
      <c r="BQ191" s="305"/>
      <c r="BR191" s="305"/>
      <c r="BS191" s="305"/>
      <c r="BT191" s="305"/>
      <c r="BU191" s="305"/>
      <c r="BV191" s="305"/>
      <c r="BW191" s="305"/>
      <c r="BX191" s="305"/>
      <c r="BY191" s="305"/>
      <c r="BZ191" s="305"/>
      <c r="CA191" s="305"/>
      <c r="CB191" s="305"/>
      <c r="CC191" s="305"/>
      <c r="CD191" s="305"/>
      <c r="CE191" s="305"/>
      <c r="CF191" s="305"/>
      <c r="CG191" s="305"/>
      <c r="CH191" s="305"/>
      <c r="CI191" s="305"/>
      <c r="CJ191" s="305"/>
      <c r="CK191" s="305"/>
      <c r="CL191" s="305"/>
      <c r="CM191" s="305"/>
      <c r="CN191" s="305"/>
      <c r="CO191" s="305"/>
      <c r="CP191" s="305"/>
      <c r="CQ191" s="305"/>
      <c r="CR191" s="305"/>
      <c r="CS191" s="305"/>
      <c r="CT191" s="305"/>
      <c r="CU191" s="305"/>
      <c r="CV191" s="305"/>
      <c r="CW191" s="305"/>
      <c r="CX191" s="305"/>
      <c r="CY191" s="305"/>
      <c r="CZ191" s="305"/>
      <c r="DA191" s="305"/>
    </row>
    <row r="192" spans="1:105" s="2" customFormat="1" ht="12.75">
      <c r="A192" s="1"/>
      <c r="B192" s="1"/>
      <c r="C192" s="1"/>
      <c r="D192" s="1"/>
      <c r="E192" s="1"/>
      <c r="F192" s="443"/>
      <c r="G192" s="443"/>
      <c r="H192" s="444"/>
      <c r="I192" s="445"/>
      <c r="J192" s="1"/>
      <c r="K192" s="1"/>
      <c r="L192" s="443"/>
      <c r="M192" s="1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5"/>
      <c r="AK192" s="305"/>
      <c r="AL192" s="30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305"/>
      <c r="BG192" s="305"/>
      <c r="BH192" s="305"/>
      <c r="BI192" s="305"/>
      <c r="BJ192" s="305"/>
      <c r="BK192" s="305"/>
      <c r="BL192" s="305"/>
      <c r="BM192" s="305"/>
      <c r="BN192" s="305"/>
      <c r="BO192" s="305"/>
      <c r="BP192" s="305"/>
      <c r="BQ192" s="305"/>
      <c r="BR192" s="305"/>
      <c r="BS192" s="305"/>
      <c r="BT192" s="305"/>
      <c r="BU192" s="305"/>
      <c r="BV192" s="305"/>
      <c r="BW192" s="305"/>
      <c r="BX192" s="305"/>
      <c r="BY192" s="305"/>
      <c r="BZ192" s="305"/>
      <c r="CA192" s="305"/>
      <c r="CB192" s="305"/>
      <c r="CC192" s="305"/>
      <c r="CD192" s="305"/>
      <c r="CE192" s="305"/>
      <c r="CF192" s="305"/>
      <c r="CG192" s="305"/>
      <c r="CH192" s="305"/>
      <c r="CI192" s="305"/>
      <c r="CJ192" s="305"/>
      <c r="CK192" s="305"/>
      <c r="CL192" s="305"/>
      <c r="CM192" s="305"/>
      <c r="CN192" s="305"/>
      <c r="CO192" s="305"/>
      <c r="CP192" s="305"/>
      <c r="CQ192" s="305"/>
      <c r="CR192" s="305"/>
      <c r="CS192" s="305"/>
      <c r="CT192" s="305"/>
      <c r="CU192" s="305"/>
      <c r="CV192" s="305"/>
      <c r="CW192" s="305"/>
      <c r="CX192" s="305"/>
      <c r="CY192" s="305"/>
      <c r="CZ192" s="305"/>
      <c r="DA192" s="305"/>
    </row>
    <row r="193" spans="1:105" s="2" customFormat="1" ht="12.75">
      <c r="A193" s="1"/>
      <c r="B193" s="1"/>
      <c r="C193" s="1"/>
      <c r="D193" s="1"/>
      <c r="E193" s="1"/>
      <c r="F193" s="443"/>
      <c r="G193" s="443"/>
      <c r="H193" s="444"/>
      <c r="I193" s="445"/>
      <c r="J193" s="1"/>
      <c r="K193" s="1"/>
      <c r="L193" s="443"/>
      <c r="M193" s="1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5"/>
      <c r="BG193" s="305"/>
      <c r="BH193" s="305"/>
      <c r="BI193" s="305"/>
      <c r="BJ193" s="305"/>
      <c r="BK193" s="305"/>
      <c r="BL193" s="305"/>
      <c r="BM193" s="305"/>
      <c r="BN193" s="305"/>
      <c r="BO193" s="305"/>
      <c r="BP193" s="305"/>
      <c r="BQ193" s="305"/>
      <c r="BR193" s="305"/>
      <c r="BS193" s="305"/>
      <c r="BT193" s="305"/>
      <c r="BU193" s="305"/>
      <c r="BV193" s="305"/>
      <c r="BW193" s="305"/>
      <c r="BX193" s="305"/>
      <c r="BY193" s="305"/>
      <c r="BZ193" s="305"/>
      <c r="CA193" s="305"/>
      <c r="CB193" s="305"/>
      <c r="CC193" s="305"/>
      <c r="CD193" s="305"/>
      <c r="CE193" s="305"/>
      <c r="CF193" s="305"/>
      <c r="CG193" s="305"/>
      <c r="CH193" s="305"/>
      <c r="CI193" s="305"/>
      <c r="CJ193" s="305"/>
      <c r="CK193" s="305"/>
      <c r="CL193" s="305"/>
      <c r="CM193" s="305"/>
      <c r="CN193" s="305"/>
      <c r="CO193" s="305"/>
      <c r="CP193" s="305"/>
      <c r="CQ193" s="305"/>
      <c r="CR193" s="305"/>
      <c r="CS193" s="305"/>
      <c r="CT193" s="305"/>
      <c r="CU193" s="305"/>
      <c r="CV193" s="305"/>
      <c r="CW193" s="305"/>
      <c r="CX193" s="305"/>
      <c r="CY193" s="305"/>
      <c r="CZ193" s="305"/>
      <c r="DA193" s="305"/>
    </row>
    <row r="194" spans="1:105" s="2" customFormat="1" ht="12.75">
      <c r="A194" s="305"/>
      <c r="B194" s="305"/>
      <c r="C194" s="305"/>
      <c r="D194" s="305"/>
      <c r="E194" s="305"/>
      <c r="F194" s="454"/>
      <c r="G194" s="454"/>
      <c r="H194" s="455"/>
      <c r="I194" s="456"/>
      <c r="J194" s="306"/>
      <c r="K194" s="306"/>
      <c r="L194" s="454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  <c r="AJ194" s="305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  <c r="AU194" s="305"/>
      <c r="AV194" s="305"/>
      <c r="AW194" s="305"/>
      <c r="AX194" s="305"/>
      <c r="AY194" s="305"/>
      <c r="AZ194" s="305"/>
      <c r="BA194" s="305"/>
      <c r="BB194" s="305"/>
      <c r="BC194" s="305"/>
      <c r="BD194" s="305"/>
      <c r="BE194" s="305"/>
      <c r="BF194" s="305"/>
      <c r="BG194" s="305"/>
      <c r="BH194" s="305"/>
      <c r="BI194" s="305"/>
      <c r="BJ194" s="305"/>
      <c r="BK194" s="305"/>
      <c r="BL194" s="305"/>
      <c r="BM194" s="305"/>
      <c r="BN194" s="305"/>
      <c r="BO194" s="305"/>
      <c r="BP194" s="305"/>
      <c r="BQ194" s="305"/>
      <c r="BR194" s="305"/>
      <c r="BS194" s="305"/>
      <c r="BT194" s="305"/>
      <c r="BU194" s="305"/>
      <c r="BV194" s="305"/>
      <c r="BW194" s="305"/>
      <c r="BX194" s="305"/>
      <c r="BY194" s="305"/>
      <c r="BZ194" s="305"/>
      <c r="CA194" s="305"/>
      <c r="CB194" s="305"/>
      <c r="CC194" s="305"/>
      <c r="CD194" s="305"/>
      <c r="CE194" s="305"/>
      <c r="CF194" s="305"/>
      <c r="CG194" s="305"/>
      <c r="CH194" s="305"/>
      <c r="CI194" s="305"/>
      <c r="CJ194" s="305"/>
      <c r="CK194" s="305"/>
      <c r="CL194" s="305"/>
      <c r="CM194" s="305"/>
      <c r="CN194" s="305"/>
      <c r="CO194" s="305"/>
      <c r="CP194" s="305"/>
      <c r="CQ194" s="305"/>
      <c r="CR194" s="305"/>
      <c r="CS194" s="305"/>
      <c r="CT194" s="305"/>
      <c r="CU194" s="305"/>
      <c r="CV194" s="305"/>
      <c r="CW194" s="305"/>
      <c r="CX194" s="305"/>
      <c r="CY194" s="305"/>
      <c r="CZ194" s="305"/>
      <c r="DA194" s="305"/>
    </row>
    <row r="195" spans="1:105" s="2" customFormat="1" ht="12.75">
      <c r="A195" s="305"/>
      <c r="B195" s="305"/>
      <c r="C195" s="305"/>
      <c r="D195" s="305"/>
      <c r="E195" s="305"/>
      <c r="F195" s="454"/>
      <c r="G195" s="454"/>
      <c r="H195" s="455"/>
      <c r="I195" s="456"/>
      <c r="J195" s="306"/>
      <c r="K195" s="306"/>
      <c r="L195" s="454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5"/>
      <c r="AT195" s="305"/>
      <c r="AU195" s="305"/>
      <c r="AV195" s="305"/>
      <c r="AW195" s="305"/>
      <c r="AX195" s="305"/>
      <c r="AY195" s="305"/>
      <c r="AZ195" s="305"/>
      <c r="BA195" s="305"/>
      <c r="BB195" s="305"/>
      <c r="BC195" s="305"/>
      <c r="BD195" s="305"/>
      <c r="BE195" s="305"/>
      <c r="BF195" s="305"/>
      <c r="BG195" s="305"/>
      <c r="BH195" s="305"/>
      <c r="BI195" s="305"/>
      <c r="BJ195" s="305"/>
      <c r="BK195" s="305"/>
      <c r="BL195" s="305"/>
      <c r="BM195" s="305"/>
      <c r="BN195" s="305"/>
      <c r="BO195" s="305"/>
      <c r="BP195" s="305"/>
      <c r="BQ195" s="305"/>
      <c r="BR195" s="305"/>
      <c r="BS195" s="305"/>
      <c r="BT195" s="305"/>
      <c r="BU195" s="305"/>
      <c r="BV195" s="305"/>
      <c r="BW195" s="305"/>
      <c r="BX195" s="305"/>
      <c r="BY195" s="305"/>
      <c r="BZ195" s="305"/>
      <c r="CA195" s="305"/>
      <c r="CB195" s="305"/>
      <c r="CC195" s="305"/>
      <c r="CD195" s="305"/>
      <c r="CE195" s="305"/>
      <c r="CF195" s="305"/>
      <c r="CG195" s="305"/>
      <c r="CH195" s="305"/>
      <c r="CI195" s="305"/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05"/>
      <c r="CU195" s="305"/>
      <c r="CV195" s="305"/>
      <c r="CW195" s="305"/>
      <c r="CX195" s="305"/>
      <c r="CY195" s="305"/>
      <c r="CZ195" s="305"/>
      <c r="DA195" s="305"/>
    </row>
    <row r="196" spans="1:105" s="2" customFormat="1" ht="12.75">
      <c r="A196" s="305"/>
      <c r="B196" s="305"/>
      <c r="C196" s="305"/>
      <c r="D196" s="305"/>
      <c r="E196" s="305"/>
      <c r="F196" s="454"/>
      <c r="G196" s="454"/>
      <c r="H196" s="455"/>
      <c r="I196" s="456"/>
      <c r="J196" s="306"/>
      <c r="K196" s="306"/>
      <c r="L196" s="454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5"/>
      <c r="AT196" s="305"/>
      <c r="AU196" s="305"/>
      <c r="AV196" s="305"/>
      <c r="AW196" s="305"/>
      <c r="AX196" s="305"/>
      <c r="AY196" s="305"/>
      <c r="AZ196" s="305"/>
      <c r="BA196" s="305"/>
      <c r="BB196" s="305"/>
      <c r="BC196" s="305"/>
      <c r="BD196" s="305"/>
      <c r="BE196" s="305"/>
      <c r="BF196" s="305"/>
      <c r="BG196" s="305"/>
      <c r="BH196" s="305"/>
      <c r="BI196" s="305"/>
      <c r="BJ196" s="305"/>
      <c r="BK196" s="305"/>
      <c r="BL196" s="305"/>
      <c r="BM196" s="305"/>
      <c r="BN196" s="305"/>
      <c r="BO196" s="305"/>
      <c r="BP196" s="305"/>
      <c r="BQ196" s="305"/>
      <c r="BR196" s="305"/>
      <c r="BS196" s="305"/>
      <c r="BT196" s="305"/>
      <c r="BU196" s="305"/>
      <c r="BV196" s="305"/>
      <c r="BW196" s="305"/>
      <c r="BX196" s="305"/>
      <c r="BY196" s="305"/>
      <c r="BZ196" s="305"/>
      <c r="CA196" s="305"/>
      <c r="CB196" s="305"/>
      <c r="CC196" s="305"/>
      <c r="CD196" s="305"/>
      <c r="CE196" s="305"/>
      <c r="CF196" s="305"/>
      <c r="CG196" s="305"/>
      <c r="CH196" s="305"/>
      <c r="CI196" s="305"/>
      <c r="CJ196" s="305"/>
      <c r="CK196" s="305"/>
      <c r="CL196" s="305"/>
      <c r="CM196" s="305"/>
      <c r="CN196" s="305"/>
      <c r="CO196" s="305"/>
      <c r="CP196" s="305"/>
      <c r="CQ196" s="305"/>
      <c r="CR196" s="305"/>
      <c r="CS196" s="305"/>
      <c r="CT196" s="305"/>
      <c r="CU196" s="305"/>
      <c r="CV196" s="305"/>
      <c r="CW196" s="305"/>
      <c r="CX196" s="305"/>
      <c r="CY196" s="305"/>
      <c r="CZ196" s="305"/>
      <c r="DA196" s="305"/>
    </row>
    <row r="197" spans="1:105" s="2" customFormat="1" ht="12.75">
      <c r="A197" s="305"/>
      <c r="B197" s="305"/>
      <c r="C197" s="305"/>
      <c r="D197" s="305"/>
      <c r="E197" s="305"/>
      <c r="F197" s="454"/>
      <c r="G197" s="454"/>
      <c r="H197" s="455"/>
      <c r="I197" s="456"/>
      <c r="J197" s="306"/>
      <c r="K197" s="306"/>
      <c r="L197" s="454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  <c r="AL197" s="305"/>
      <c r="AM197" s="305"/>
      <c r="AN197" s="305"/>
      <c r="AO197" s="305"/>
      <c r="AP197" s="305"/>
      <c r="AQ197" s="305"/>
      <c r="AR197" s="305"/>
      <c r="AS197" s="305"/>
      <c r="AT197" s="305"/>
      <c r="AU197" s="305"/>
      <c r="AV197" s="305"/>
      <c r="AW197" s="305"/>
      <c r="AX197" s="305"/>
      <c r="AY197" s="305"/>
      <c r="AZ197" s="305"/>
      <c r="BA197" s="305"/>
      <c r="BB197" s="305"/>
      <c r="BC197" s="305"/>
      <c r="BD197" s="305"/>
      <c r="BE197" s="305"/>
      <c r="BF197" s="305"/>
      <c r="BG197" s="305"/>
      <c r="BH197" s="305"/>
      <c r="BI197" s="305"/>
      <c r="BJ197" s="305"/>
      <c r="BK197" s="305"/>
      <c r="BL197" s="305"/>
      <c r="BM197" s="305"/>
      <c r="BN197" s="305"/>
      <c r="BO197" s="305"/>
      <c r="BP197" s="305"/>
      <c r="BQ197" s="305"/>
      <c r="BR197" s="305"/>
      <c r="BS197" s="305"/>
      <c r="BT197" s="305"/>
      <c r="BU197" s="305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05"/>
      <c r="CF197" s="305"/>
      <c r="CG197" s="305"/>
      <c r="CH197" s="305"/>
      <c r="CI197" s="305"/>
      <c r="CJ197" s="305"/>
      <c r="CK197" s="305"/>
      <c r="CL197" s="305"/>
      <c r="CM197" s="305"/>
      <c r="CN197" s="305"/>
      <c r="CO197" s="305"/>
      <c r="CP197" s="305"/>
      <c r="CQ197" s="305"/>
      <c r="CR197" s="305"/>
      <c r="CS197" s="305"/>
      <c r="CT197" s="305"/>
      <c r="CU197" s="305"/>
      <c r="CV197" s="305"/>
      <c r="CW197" s="305"/>
      <c r="CX197" s="305"/>
      <c r="CY197" s="305"/>
      <c r="CZ197" s="305"/>
      <c r="DA197" s="305"/>
    </row>
    <row r="198" spans="1:105" s="2" customFormat="1" ht="12.75">
      <c r="A198" s="305"/>
      <c r="B198" s="305"/>
      <c r="C198" s="305"/>
      <c r="D198" s="305"/>
      <c r="E198" s="305"/>
      <c r="F198" s="454"/>
      <c r="G198" s="454"/>
      <c r="H198" s="455"/>
      <c r="I198" s="456"/>
      <c r="J198" s="306"/>
      <c r="K198" s="306"/>
      <c r="L198" s="454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  <c r="AJ198" s="305"/>
      <c r="AK198" s="305"/>
      <c r="AL198" s="305"/>
      <c r="AM198" s="305"/>
      <c r="AN198" s="305"/>
      <c r="AO198" s="305"/>
      <c r="AP198" s="305"/>
      <c r="AQ198" s="305"/>
      <c r="AR198" s="305"/>
      <c r="AS198" s="305"/>
      <c r="AT198" s="305"/>
      <c r="AU198" s="305"/>
      <c r="AV198" s="305"/>
      <c r="AW198" s="305"/>
      <c r="AX198" s="305"/>
      <c r="AY198" s="305"/>
      <c r="AZ198" s="305"/>
      <c r="BA198" s="305"/>
      <c r="BB198" s="305"/>
      <c r="BC198" s="305"/>
      <c r="BD198" s="305"/>
      <c r="BE198" s="305"/>
      <c r="BF198" s="305"/>
      <c r="BG198" s="305"/>
      <c r="BH198" s="305"/>
      <c r="BI198" s="305"/>
      <c r="BJ198" s="305"/>
      <c r="BK198" s="305"/>
      <c r="BL198" s="305"/>
      <c r="BM198" s="305"/>
      <c r="BN198" s="305"/>
      <c r="BO198" s="305"/>
      <c r="BP198" s="305"/>
      <c r="BQ198" s="305"/>
      <c r="BR198" s="305"/>
      <c r="BS198" s="305"/>
      <c r="BT198" s="305"/>
      <c r="BU198" s="305"/>
      <c r="BV198" s="305"/>
      <c r="BW198" s="305"/>
      <c r="BX198" s="305"/>
      <c r="BY198" s="305"/>
      <c r="BZ198" s="305"/>
      <c r="CA198" s="305"/>
      <c r="CB198" s="305"/>
      <c r="CC198" s="305"/>
      <c r="CD198" s="305"/>
      <c r="CE198" s="305"/>
      <c r="CF198" s="305"/>
      <c r="CG198" s="305"/>
      <c r="CH198" s="305"/>
      <c r="CI198" s="305"/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  <c r="CX198" s="305"/>
      <c r="CY198" s="305"/>
      <c r="CZ198" s="305"/>
      <c r="DA198" s="305"/>
    </row>
    <row r="199" spans="1:105" s="2" customFormat="1" ht="12.75">
      <c r="A199" s="305"/>
      <c r="B199" s="305"/>
      <c r="C199" s="305"/>
      <c r="D199" s="305"/>
      <c r="E199" s="305"/>
      <c r="F199" s="454"/>
      <c r="G199" s="454"/>
      <c r="H199" s="455"/>
      <c r="I199" s="456"/>
      <c r="J199" s="306"/>
      <c r="K199" s="306"/>
      <c r="L199" s="454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  <c r="AJ199" s="305"/>
      <c r="AK199" s="305"/>
      <c r="AL199" s="305"/>
      <c r="AM199" s="305"/>
      <c r="AN199" s="305"/>
      <c r="AO199" s="305"/>
      <c r="AP199" s="305"/>
      <c r="AQ199" s="305"/>
      <c r="AR199" s="305"/>
      <c r="AS199" s="305"/>
      <c r="AT199" s="305"/>
      <c r="AU199" s="305"/>
      <c r="AV199" s="305"/>
      <c r="AW199" s="305"/>
      <c r="AX199" s="305"/>
      <c r="AY199" s="305"/>
      <c r="AZ199" s="305"/>
      <c r="BA199" s="305"/>
      <c r="BB199" s="305"/>
      <c r="BC199" s="305"/>
      <c r="BD199" s="305"/>
      <c r="BE199" s="305"/>
      <c r="BF199" s="305"/>
      <c r="BG199" s="305"/>
      <c r="BH199" s="305"/>
      <c r="BI199" s="305"/>
      <c r="BJ199" s="305"/>
      <c r="BK199" s="305"/>
      <c r="BL199" s="305"/>
      <c r="BM199" s="305"/>
      <c r="BN199" s="305"/>
      <c r="BO199" s="305"/>
      <c r="BP199" s="305"/>
      <c r="BQ199" s="305"/>
      <c r="BR199" s="305"/>
      <c r="BS199" s="305"/>
      <c r="BT199" s="305"/>
      <c r="BU199" s="305"/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05"/>
      <c r="CI199" s="305"/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5"/>
      <c r="CU199" s="305"/>
      <c r="CV199" s="305"/>
      <c r="CW199" s="305"/>
      <c r="CX199" s="305"/>
      <c r="CY199" s="305"/>
      <c r="CZ199" s="305"/>
      <c r="DA199" s="305"/>
    </row>
    <row r="200" spans="1:105" s="2" customFormat="1" ht="12.75">
      <c r="A200" s="305"/>
      <c r="B200" s="305"/>
      <c r="C200" s="305"/>
      <c r="D200" s="305"/>
      <c r="E200" s="305"/>
      <c r="F200" s="454"/>
      <c r="G200" s="454"/>
      <c r="H200" s="455"/>
      <c r="I200" s="456"/>
      <c r="J200" s="306"/>
      <c r="K200" s="306"/>
      <c r="L200" s="454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  <c r="AJ200" s="305"/>
      <c r="AK200" s="305"/>
      <c r="AL200" s="305"/>
      <c r="AM200" s="305"/>
      <c r="AN200" s="305"/>
      <c r="AO200" s="305"/>
      <c r="AP200" s="305"/>
      <c r="AQ200" s="305"/>
      <c r="AR200" s="305"/>
      <c r="AS200" s="305"/>
      <c r="AT200" s="305"/>
      <c r="AU200" s="305"/>
      <c r="AV200" s="305"/>
      <c r="AW200" s="305"/>
      <c r="AX200" s="305"/>
      <c r="AY200" s="305"/>
      <c r="AZ200" s="305"/>
      <c r="BA200" s="305"/>
      <c r="BB200" s="305"/>
      <c r="BC200" s="305"/>
      <c r="BD200" s="305"/>
      <c r="BE200" s="305"/>
      <c r="BF200" s="305"/>
      <c r="BG200" s="305"/>
      <c r="BH200" s="305"/>
      <c r="BI200" s="305"/>
      <c r="BJ200" s="305"/>
      <c r="BK200" s="305"/>
      <c r="BL200" s="305"/>
      <c r="BM200" s="305"/>
      <c r="BN200" s="305"/>
      <c r="BO200" s="305"/>
      <c r="BP200" s="305"/>
      <c r="BQ200" s="305"/>
      <c r="BR200" s="305"/>
      <c r="BS200" s="305"/>
      <c r="BT200" s="305"/>
      <c r="BU200" s="305"/>
      <c r="BV200" s="305"/>
      <c r="BW200" s="305"/>
      <c r="BX200" s="305"/>
      <c r="BY200" s="305"/>
      <c r="BZ200" s="305"/>
      <c r="CA200" s="305"/>
      <c r="CB200" s="305"/>
      <c r="CC200" s="305"/>
      <c r="CD200" s="305"/>
      <c r="CE200" s="305"/>
      <c r="CF200" s="305"/>
      <c r="CG200" s="305"/>
      <c r="CH200" s="305"/>
      <c r="CI200" s="305"/>
      <c r="CJ200" s="305"/>
      <c r="CK200" s="305"/>
      <c r="CL200" s="305"/>
      <c r="CM200" s="305"/>
      <c r="CN200" s="305"/>
      <c r="CO200" s="305"/>
      <c r="CP200" s="305"/>
      <c r="CQ200" s="305"/>
      <c r="CR200" s="305"/>
      <c r="CS200" s="305"/>
      <c r="CT200" s="305"/>
      <c r="CU200" s="305"/>
      <c r="CV200" s="305"/>
      <c r="CW200" s="305"/>
      <c r="CX200" s="305"/>
      <c r="CY200" s="305"/>
      <c r="CZ200" s="305"/>
      <c r="DA200" s="305"/>
    </row>
    <row r="201" spans="1:105" s="2" customFormat="1" ht="12.75">
      <c r="A201" s="305"/>
      <c r="B201" s="305"/>
      <c r="C201" s="305"/>
      <c r="D201" s="305"/>
      <c r="E201" s="305"/>
      <c r="F201" s="454"/>
      <c r="G201" s="454"/>
      <c r="H201" s="455"/>
      <c r="I201" s="456"/>
      <c r="J201" s="306"/>
      <c r="K201" s="306"/>
      <c r="L201" s="454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  <c r="AJ201" s="305"/>
      <c r="AK201" s="305"/>
      <c r="AL201" s="305"/>
      <c r="AM201" s="305"/>
      <c r="AN201" s="305"/>
      <c r="AO201" s="305"/>
      <c r="AP201" s="305"/>
      <c r="AQ201" s="305"/>
      <c r="AR201" s="305"/>
      <c r="AS201" s="305"/>
      <c r="AT201" s="305"/>
      <c r="AU201" s="305"/>
      <c r="AV201" s="305"/>
      <c r="AW201" s="305"/>
      <c r="AX201" s="305"/>
      <c r="AY201" s="305"/>
      <c r="AZ201" s="305"/>
      <c r="BA201" s="305"/>
      <c r="BB201" s="305"/>
      <c r="BC201" s="305"/>
      <c r="BD201" s="305"/>
      <c r="BE201" s="305"/>
      <c r="BF201" s="305"/>
      <c r="BG201" s="305"/>
      <c r="BH201" s="305"/>
      <c r="BI201" s="305"/>
      <c r="BJ201" s="305"/>
      <c r="BK201" s="305"/>
      <c r="BL201" s="305"/>
      <c r="BM201" s="305"/>
      <c r="BN201" s="305"/>
      <c r="BO201" s="305"/>
      <c r="BP201" s="305"/>
      <c r="BQ201" s="305"/>
      <c r="BR201" s="305"/>
      <c r="BS201" s="305"/>
      <c r="BT201" s="305"/>
      <c r="BU201" s="305"/>
      <c r="BV201" s="305"/>
      <c r="BW201" s="305"/>
      <c r="BX201" s="305"/>
      <c r="BY201" s="305"/>
      <c r="BZ201" s="305"/>
      <c r="CA201" s="305"/>
      <c r="CB201" s="305"/>
      <c r="CC201" s="305"/>
      <c r="CD201" s="305"/>
      <c r="CE201" s="305"/>
      <c r="CF201" s="305"/>
      <c r="CG201" s="305"/>
      <c r="CH201" s="305"/>
      <c r="CI201" s="305"/>
      <c r="CJ201" s="305"/>
      <c r="CK201" s="305"/>
      <c r="CL201" s="305"/>
      <c r="CM201" s="305"/>
      <c r="CN201" s="305"/>
      <c r="CO201" s="305"/>
      <c r="CP201" s="305"/>
      <c r="CQ201" s="305"/>
      <c r="CR201" s="305"/>
      <c r="CS201" s="305"/>
      <c r="CT201" s="305"/>
      <c r="CU201" s="305"/>
      <c r="CV201" s="305"/>
      <c r="CW201" s="305"/>
      <c r="CX201" s="305"/>
      <c r="CY201" s="305"/>
      <c r="CZ201" s="305"/>
      <c r="DA201" s="305"/>
    </row>
    <row r="202" spans="1:105" s="2" customFormat="1" ht="12.75">
      <c r="A202" s="305"/>
      <c r="B202" s="305"/>
      <c r="C202" s="305"/>
      <c r="D202" s="305"/>
      <c r="E202" s="305"/>
      <c r="F202" s="454"/>
      <c r="G202" s="454"/>
      <c r="H202" s="455"/>
      <c r="I202" s="456"/>
      <c r="J202" s="306"/>
      <c r="K202" s="306"/>
      <c r="L202" s="454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  <c r="AL202" s="305"/>
      <c r="AM202" s="305"/>
      <c r="AN202" s="305"/>
      <c r="AO202" s="305"/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/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/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305"/>
    </row>
    <row r="203" spans="1:105" s="2" customFormat="1" ht="12.75">
      <c r="A203" s="305"/>
      <c r="B203" s="305"/>
      <c r="C203" s="305"/>
      <c r="D203" s="305"/>
      <c r="E203" s="305"/>
      <c r="F203" s="454"/>
      <c r="G203" s="454"/>
      <c r="H203" s="455"/>
      <c r="I203" s="456"/>
      <c r="J203" s="306"/>
      <c r="K203" s="306"/>
      <c r="L203" s="454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5"/>
      <c r="AK203" s="305"/>
      <c r="AL203" s="305"/>
      <c r="AM203" s="305"/>
      <c r="AN203" s="305"/>
      <c r="AO203" s="305"/>
      <c r="AP203" s="305"/>
      <c r="AQ203" s="305"/>
      <c r="AR203" s="305"/>
      <c r="AS203" s="305"/>
      <c r="AT203" s="305"/>
      <c r="AU203" s="305"/>
      <c r="AV203" s="305"/>
      <c r="AW203" s="305"/>
      <c r="AX203" s="305"/>
      <c r="AY203" s="305"/>
      <c r="AZ203" s="305"/>
      <c r="BA203" s="305"/>
      <c r="BB203" s="305"/>
      <c r="BC203" s="305"/>
      <c r="BD203" s="305"/>
      <c r="BE203" s="305"/>
      <c r="BF203" s="305"/>
      <c r="BG203" s="305"/>
      <c r="BH203" s="305"/>
      <c r="BI203" s="305"/>
      <c r="BJ203" s="305"/>
      <c r="BK203" s="305"/>
      <c r="BL203" s="305"/>
      <c r="BM203" s="305"/>
      <c r="BN203" s="305"/>
      <c r="BO203" s="305"/>
      <c r="BP203" s="305"/>
      <c r="BQ203" s="305"/>
      <c r="BR203" s="305"/>
      <c r="BS203" s="305"/>
      <c r="BT203" s="305"/>
      <c r="BU203" s="305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5"/>
      <c r="CG203" s="305"/>
      <c r="CH203" s="305"/>
      <c r="CI203" s="305"/>
      <c r="CJ203" s="305"/>
      <c r="CK203" s="305"/>
      <c r="CL203" s="305"/>
      <c r="CM203" s="305"/>
      <c r="CN203" s="305"/>
      <c r="CO203" s="305"/>
      <c r="CP203" s="305"/>
      <c r="CQ203" s="305"/>
      <c r="CR203" s="305"/>
      <c r="CS203" s="305"/>
      <c r="CT203" s="305"/>
      <c r="CU203" s="305"/>
      <c r="CV203" s="305"/>
      <c r="CW203" s="305"/>
      <c r="CX203" s="305"/>
      <c r="CY203" s="305"/>
      <c r="CZ203" s="305"/>
      <c r="DA203" s="305"/>
    </row>
    <row r="204" spans="1:105" s="2" customFormat="1" ht="12.75">
      <c r="A204" s="305"/>
      <c r="B204" s="305"/>
      <c r="C204" s="305"/>
      <c r="D204" s="305"/>
      <c r="E204" s="305"/>
      <c r="F204" s="454"/>
      <c r="G204" s="454"/>
      <c r="H204" s="455"/>
      <c r="I204" s="456"/>
      <c r="J204" s="306"/>
      <c r="K204" s="306"/>
      <c r="L204" s="454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  <c r="AL204" s="305"/>
      <c r="AM204" s="305"/>
      <c r="AN204" s="305"/>
      <c r="AO204" s="305"/>
      <c r="AP204" s="305"/>
      <c r="AQ204" s="305"/>
      <c r="AR204" s="305"/>
      <c r="AS204" s="305"/>
      <c r="AT204" s="305"/>
      <c r="AU204" s="305"/>
      <c r="AV204" s="305"/>
      <c r="AW204" s="305"/>
      <c r="AX204" s="305"/>
      <c r="AY204" s="305"/>
      <c r="AZ204" s="305"/>
      <c r="BA204" s="305"/>
      <c r="BB204" s="305"/>
      <c r="BC204" s="305"/>
      <c r="BD204" s="305"/>
      <c r="BE204" s="305"/>
      <c r="BF204" s="305"/>
      <c r="BG204" s="305"/>
      <c r="BH204" s="305"/>
      <c r="BI204" s="305"/>
      <c r="BJ204" s="305"/>
      <c r="BK204" s="305"/>
      <c r="BL204" s="305"/>
      <c r="BM204" s="305"/>
      <c r="BN204" s="305"/>
      <c r="BO204" s="305"/>
      <c r="BP204" s="305"/>
      <c r="BQ204" s="305"/>
      <c r="BR204" s="305"/>
      <c r="BS204" s="305"/>
      <c r="BT204" s="305"/>
      <c r="BU204" s="30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5"/>
      <c r="CG204" s="305"/>
      <c r="CH204" s="305"/>
      <c r="CI204" s="305"/>
      <c r="CJ204" s="305"/>
      <c r="CK204" s="305"/>
      <c r="CL204" s="305"/>
      <c r="CM204" s="305"/>
      <c r="CN204" s="305"/>
      <c r="CO204" s="305"/>
      <c r="CP204" s="305"/>
      <c r="CQ204" s="305"/>
      <c r="CR204" s="305"/>
      <c r="CS204" s="305"/>
      <c r="CT204" s="305"/>
      <c r="CU204" s="305"/>
      <c r="CV204" s="305"/>
      <c r="CW204" s="305"/>
      <c r="CX204" s="305"/>
      <c r="CY204" s="305"/>
      <c r="CZ204" s="305"/>
      <c r="DA204" s="305"/>
    </row>
    <row r="205" spans="1:105" s="2" customFormat="1" ht="12.75">
      <c r="A205" s="305"/>
      <c r="B205" s="305"/>
      <c r="C205" s="305"/>
      <c r="D205" s="305"/>
      <c r="E205" s="305"/>
      <c r="F205" s="454"/>
      <c r="G205" s="454"/>
      <c r="H205" s="455"/>
      <c r="I205" s="456"/>
      <c r="J205" s="306"/>
      <c r="K205" s="306"/>
      <c r="L205" s="454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  <c r="AL205" s="305"/>
      <c r="AM205" s="305"/>
      <c r="AN205" s="305"/>
      <c r="AO205" s="305"/>
      <c r="AP205" s="305"/>
      <c r="AQ205" s="305"/>
      <c r="AR205" s="305"/>
      <c r="AS205" s="305"/>
      <c r="AT205" s="305"/>
      <c r="AU205" s="305"/>
      <c r="AV205" s="305"/>
      <c r="AW205" s="305"/>
      <c r="AX205" s="305"/>
      <c r="AY205" s="305"/>
      <c r="AZ205" s="305"/>
      <c r="BA205" s="305"/>
      <c r="BB205" s="305"/>
      <c r="BC205" s="305"/>
      <c r="BD205" s="305"/>
      <c r="BE205" s="305"/>
      <c r="BF205" s="305"/>
      <c r="BG205" s="305"/>
      <c r="BH205" s="305"/>
      <c r="BI205" s="305"/>
      <c r="BJ205" s="305"/>
      <c r="BK205" s="305"/>
      <c r="BL205" s="305"/>
      <c r="BM205" s="305"/>
      <c r="BN205" s="305"/>
      <c r="BO205" s="305"/>
      <c r="BP205" s="305"/>
      <c r="BQ205" s="305"/>
      <c r="BR205" s="305"/>
      <c r="BS205" s="305"/>
      <c r="BT205" s="305"/>
      <c r="BU205" s="305"/>
      <c r="BV205" s="305"/>
      <c r="BW205" s="305"/>
      <c r="BX205" s="305"/>
      <c r="BY205" s="305"/>
      <c r="BZ205" s="305"/>
      <c r="CA205" s="305"/>
      <c r="CB205" s="305"/>
      <c r="CC205" s="305"/>
      <c r="CD205" s="305"/>
      <c r="CE205" s="305"/>
      <c r="CF205" s="305"/>
      <c r="CG205" s="305"/>
      <c r="CH205" s="305"/>
      <c r="CI205" s="305"/>
      <c r="CJ205" s="305"/>
      <c r="CK205" s="305"/>
      <c r="CL205" s="305"/>
      <c r="CM205" s="305"/>
      <c r="CN205" s="305"/>
      <c r="CO205" s="305"/>
      <c r="CP205" s="305"/>
      <c r="CQ205" s="305"/>
      <c r="CR205" s="305"/>
      <c r="CS205" s="305"/>
      <c r="CT205" s="305"/>
      <c r="CU205" s="305"/>
      <c r="CV205" s="305"/>
      <c r="CW205" s="305"/>
      <c r="CX205" s="305"/>
      <c r="CY205" s="305"/>
      <c r="CZ205" s="305"/>
      <c r="DA205" s="305"/>
    </row>
    <row r="206" spans="1:105" s="2" customFormat="1" ht="12.75">
      <c r="A206" s="305"/>
      <c r="B206" s="305"/>
      <c r="C206" s="305"/>
      <c r="D206" s="305"/>
      <c r="E206" s="305"/>
      <c r="F206" s="454"/>
      <c r="G206" s="454"/>
      <c r="H206" s="455"/>
      <c r="I206" s="456"/>
      <c r="J206" s="306"/>
      <c r="K206" s="306"/>
      <c r="L206" s="454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  <c r="AJ206" s="305"/>
      <c r="AK206" s="305"/>
      <c r="AL206" s="305"/>
      <c r="AM206" s="305"/>
      <c r="AN206" s="305"/>
      <c r="AO206" s="305"/>
      <c r="AP206" s="305"/>
      <c r="AQ206" s="305"/>
      <c r="AR206" s="305"/>
      <c r="AS206" s="305"/>
      <c r="AT206" s="305"/>
      <c r="AU206" s="305"/>
      <c r="AV206" s="305"/>
      <c r="AW206" s="305"/>
      <c r="AX206" s="305"/>
      <c r="AY206" s="305"/>
      <c r="AZ206" s="305"/>
      <c r="BA206" s="305"/>
      <c r="BB206" s="305"/>
      <c r="BC206" s="305"/>
      <c r="BD206" s="305"/>
      <c r="BE206" s="305"/>
      <c r="BF206" s="305"/>
      <c r="BG206" s="305"/>
      <c r="BH206" s="305"/>
      <c r="BI206" s="305"/>
      <c r="BJ206" s="305"/>
      <c r="BK206" s="305"/>
      <c r="BL206" s="305"/>
      <c r="BM206" s="305"/>
      <c r="BN206" s="305"/>
      <c r="BO206" s="305"/>
      <c r="BP206" s="305"/>
      <c r="BQ206" s="305"/>
      <c r="BR206" s="305"/>
      <c r="BS206" s="305"/>
      <c r="BT206" s="305"/>
      <c r="BU206" s="305"/>
      <c r="BV206" s="305"/>
      <c r="BW206" s="305"/>
      <c r="BX206" s="305"/>
      <c r="BY206" s="305"/>
      <c r="BZ206" s="305"/>
      <c r="CA206" s="305"/>
      <c r="CB206" s="305"/>
      <c r="CC206" s="305"/>
      <c r="CD206" s="305"/>
      <c r="CE206" s="305"/>
      <c r="CF206" s="305"/>
      <c r="CG206" s="305"/>
      <c r="CH206" s="305"/>
      <c r="CI206" s="305"/>
      <c r="CJ206" s="305"/>
      <c r="CK206" s="305"/>
      <c r="CL206" s="305"/>
      <c r="CM206" s="305"/>
      <c r="CN206" s="305"/>
      <c r="CO206" s="305"/>
      <c r="CP206" s="305"/>
      <c r="CQ206" s="305"/>
      <c r="CR206" s="305"/>
      <c r="CS206" s="305"/>
      <c r="CT206" s="305"/>
      <c r="CU206" s="305"/>
      <c r="CV206" s="305"/>
      <c r="CW206" s="305"/>
      <c r="CX206" s="305"/>
      <c r="CY206" s="305"/>
      <c r="CZ206" s="305"/>
      <c r="DA206" s="305"/>
    </row>
    <row r="207" spans="1:105" s="2" customFormat="1" ht="12.75">
      <c r="A207" s="305"/>
      <c r="B207" s="305"/>
      <c r="C207" s="305"/>
      <c r="D207" s="305"/>
      <c r="E207" s="305"/>
      <c r="F207" s="454"/>
      <c r="G207" s="454"/>
      <c r="H207" s="455"/>
      <c r="I207" s="456"/>
      <c r="J207" s="306"/>
      <c r="K207" s="306"/>
      <c r="L207" s="454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  <c r="AL207" s="305"/>
      <c r="AM207" s="305"/>
      <c r="AN207" s="305"/>
      <c r="AO207" s="305"/>
      <c r="AP207" s="305"/>
      <c r="AQ207" s="305"/>
      <c r="AR207" s="305"/>
      <c r="AS207" s="305"/>
      <c r="AT207" s="305"/>
      <c r="AU207" s="305"/>
      <c r="AV207" s="305"/>
      <c r="AW207" s="305"/>
      <c r="AX207" s="305"/>
      <c r="AY207" s="305"/>
      <c r="AZ207" s="305"/>
      <c r="BA207" s="305"/>
      <c r="BB207" s="305"/>
      <c r="BC207" s="305"/>
      <c r="BD207" s="305"/>
      <c r="BE207" s="305"/>
      <c r="BF207" s="305"/>
      <c r="BG207" s="305"/>
      <c r="BH207" s="305"/>
      <c r="BI207" s="305"/>
      <c r="BJ207" s="305"/>
      <c r="BK207" s="305"/>
      <c r="BL207" s="305"/>
      <c r="BM207" s="305"/>
      <c r="BN207" s="305"/>
      <c r="BO207" s="305"/>
      <c r="BP207" s="305"/>
      <c r="BQ207" s="305"/>
      <c r="BR207" s="305"/>
      <c r="BS207" s="305"/>
      <c r="BT207" s="305"/>
      <c r="BU207" s="305"/>
      <c r="BV207" s="305"/>
      <c r="BW207" s="305"/>
      <c r="BX207" s="305"/>
      <c r="BY207" s="305"/>
      <c r="BZ207" s="305"/>
      <c r="CA207" s="305"/>
      <c r="CB207" s="305"/>
      <c r="CC207" s="305"/>
      <c r="CD207" s="305"/>
      <c r="CE207" s="305"/>
      <c r="CF207" s="305"/>
      <c r="CG207" s="305"/>
      <c r="CH207" s="305"/>
      <c r="CI207" s="305"/>
      <c r="CJ207" s="305"/>
      <c r="CK207" s="305"/>
      <c r="CL207" s="305"/>
      <c r="CM207" s="305"/>
      <c r="CN207" s="305"/>
      <c r="CO207" s="305"/>
      <c r="CP207" s="305"/>
      <c r="CQ207" s="305"/>
      <c r="CR207" s="305"/>
      <c r="CS207" s="305"/>
      <c r="CT207" s="305"/>
      <c r="CU207" s="305"/>
      <c r="CV207" s="305"/>
      <c r="CW207" s="305"/>
      <c r="CX207" s="305"/>
      <c r="CY207" s="305"/>
      <c r="CZ207" s="305"/>
      <c r="DA207" s="305"/>
    </row>
    <row r="208" spans="1:105" s="2" customFormat="1" ht="12.75">
      <c r="A208" s="305"/>
      <c r="B208" s="305"/>
      <c r="C208" s="305"/>
      <c r="D208" s="305"/>
      <c r="E208" s="305"/>
      <c r="F208" s="454"/>
      <c r="G208" s="454"/>
      <c r="H208" s="455"/>
      <c r="I208" s="456"/>
      <c r="J208" s="306"/>
      <c r="K208" s="306"/>
      <c r="L208" s="454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  <c r="AL208" s="305"/>
      <c r="AM208" s="305"/>
      <c r="AN208" s="305"/>
      <c r="AO208" s="305"/>
      <c r="AP208" s="305"/>
      <c r="AQ208" s="305"/>
      <c r="AR208" s="305"/>
      <c r="AS208" s="305"/>
      <c r="AT208" s="305"/>
      <c r="AU208" s="305"/>
      <c r="AV208" s="305"/>
      <c r="AW208" s="305"/>
      <c r="AX208" s="305"/>
      <c r="AY208" s="305"/>
      <c r="AZ208" s="305"/>
      <c r="BA208" s="305"/>
      <c r="BB208" s="305"/>
      <c r="BC208" s="305"/>
      <c r="BD208" s="305"/>
      <c r="BE208" s="305"/>
      <c r="BF208" s="305"/>
      <c r="BG208" s="305"/>
      <c r="BH208" s="305"/>
      <c r="BI208" s="305"/>
      <c r="BJ208" s="305"/>
      <c r="BK208" s="305"/>
      <c r="BL208" s="305"/>
      <c r="BM208" s="305"/>
      <c r="BN208" s="305"/>
      <c r="BO208" s="305"/>
      <c r="BP208" s="305"/>
      <c r="BQ208" s="305"/>
      <c r="BR208" s="305"/>
      <c r="BS208" s="305"/>
      <c r="BT208" s="305"/>
      <c r="BU208" s="305"/>
      <c r="BV208" s="305"/>
      <c r="BW208" s="305"/>
      <c r="BX208" s="305"/>
      <c r="BY208" s="305"/>
      <c r="BZ208" s="305"/>
      <c r="CA208" s="305"/>
      <c r="CB208" s="305"/>
      <c r="CC208" s="305"/>
      <c r="CD208" s="305"/>
      <c r="CE208" s="305"/>
      <c r="CF208" s="305"/>
      <c r="CG208" s="305"/>
      <c r="CH208" s="305"/>
      <c r="CI208" s="305"/>
      <c r="CJ208" s="305"/>
      <c r="CK208" s="305"/>
      <c r="CL208" s="305"/>
      <c r="CM208" s="305"/>
      <c r="CN208" s="305"/>
      <c r="CO208" s="305"/>
      <c r="CP208" s="305"/>
      <c r="CQ208" s="305"/>
      <c r="CR208" s="305"/>
      <c r="CS208" s="305"/>
      <c r="CT208" s="305"/>
      <c r="CU208" s="305"/>
      <c r="CV208" s="305"/>
      <c r="CW208" s="305"/>
      <c r="CX208" s="305"/>
      <c r="CY208" s="305"/>
      <c r="CZ208" s="305"/>
      <c r="DA208" s="305"/>
    </row>
    <row r="209" spans="1:105" s="2" customFormat="1" ht="12.75">
      <c r="A209" s="305"/>
      <c r="B209" s="305"/>
      <c r="C209" s="305"/>
      <c r="D209" s="305"/>
      <c r="E209" s="305"/>
      <c r="F209" s="454"/>
      <c r="G209" s="454"/>
      <c r="H209" s="455"/>
      <c r="I209" s="456"/>
      <c r="J209" s="306"/>
      <c r="K209" s="306"/>
      <c r="L209" s="454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  <c r="AJ209" s="305"/>
      <c r="AK209" s="305"/>
      <c r="AL209" s="305"/>
      <c r="AM209" s="305"/>
      <c r="AN209" s="305"/>
      <c r="AO209" s="305"/>
      <c r="AP209" s="305"/>
      <c r="AQ209" s="305"/>
      <c r="AR209" s="305"/>
      <c r="AS209" s="305"/>
      <c r="AT209" s="305"/>
      <c r="AU209" s="305"/>
      <c r="AV209" s="305"/>
      <c r="AW209" s="305"/>
      <c r="AX209" s="305"/>
      <c r="AY209" s="305"/>
      <c r="AZ209" s="305"/>
      <c r="BA209" s="305"/>
      <c r="BB209" s="305"/>
      <c r="BC209" s="305"/>
      <c r="BD209" s="305"/>
      <c r="BE209" s="305"/>
      <c r="BF209" s="305"/>
      <c r="BG209" s="305"/>
      <c r="BH209" s="305"/>
      <c r="BI209" s="305"/>
      <c r="BJ209" s="305"/>
      <c r="BK209" s="305"/>
      <c r="BL209" s="305"/>
      <c r="BM209" s="305"/>
      <c r="BN209" s="305"/>
      <c r="BO209" s="305"/>
      <c r="BP209" s="305"/>
      <c r="BQ209" s="305"/>
      <c r="BR209" s="305"/>
      <c r="BS209" s="305"/>
      <c r="BT209" s="305"/>
      <c r="BU209" s="305"/>
      <c r="BV209" s="305"/>
      <c r="BW209" s="305"/>
      <c r="BX209" s="305"/>
      <c r="BY209" s="305"/>
      <c r="BZ209" s="305"/>
      <c r="CA209" s="305"/>
      <c r="CB209" s="305"/>
      <c r="CC209" s="305"/>
      <c r="CD209" s="305"/>
      <c r="CE209" s="305"/>
      <c r="CF209" s="305"/>
      <c r="CG209" s="305"/>
      <c r="CH209" s="305"/>
      <c r="CI209" s="305"/>
      <c r="CJ209" s="305"/>
      <c r="CK209" s="305"/>
      <c r="CL209" s="305"/>
      <c r="CM209" s="305"/>
      <c r="CN209" s="305"/>
      <c r="CO209" s="305"/>
      <c r="CP209" s="305"/>
      <c r="CQ209" s="305"/>
      <c r="CR209" s="305"/>
      <c r="CS209" s="305"/>
      <c r="CT209" s="305"/>
      <c r="CU209" s="305"/>
      <c r="CV209" s="305"/>
      <c r="CW209" s="305"/>
      <c r="CX209" s="305"/>
      <c r="CY209" s="305"/>
      <c r="CZ209" s="305"/>
      <c r="DA209" s="305"/>
    </row>
    <row r="210" spans="1:105" s="2" customFormat="1" ht="12.75">
      <c r="A210" s="305"/>
      <c r="B210" s="305"/>
      <c r="C210" s="305"/>
      <c r="D210" s="305"/>
      <c r="E210" s="305"/>
      <c r="F210" s="454"/>
      <c r="G210" s="454"/>
      <c r="H210" s="455"/>
      <c r="I210" s="456"/>
      <c r="J210" s="306"/>
      <c r="K210" s="306"/>
      <c r="L210" s="454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305"/>
      <c r="AO210" s="305"/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/>
      <c r="BM210" s="305"/>
      <c r="BN210" s="305"/>
      <c r="BO210" s="305"/>
      <c r="BP210" s="305"/>
      <c r="BQ210" s="305"/>
      <c r="BR210" s="305"/>
      <c r="BS210" s="305"/>
      <c r="BT210" s="305"/>
      <c r="BU210" s="305"/>
      <c r="BV210" s="305"/>
      <c r="BW210" s="305"/>
      <c r="BX210" s="305"/>
      <c r="BY210" s="305"/>
      <c r="BZ210" s="305"/>
      <c r="CA210" s="305"/>
      <c r="CB210" s="305"/>
      <c r="CC210" s="305"/>
      <c r="CD210" s="305"/>
      <c r="CE210" s="305"/>
      <c r="CF210" s="305"/>
      <c r="CG210" s="305"/>
      <c r="CH210" s="305"/>
      <c r="CI210" s="305"/>
      <c r="CJ210" s="305"/>
      <c r="CK210" s="305"/>
      <c r="CL210" s="305"/>
      <c r="CM210" s="305"/>
      <c r="CN210" s="305"/>
      <c r="CO210" s="305"/>
      <c r="CP210" s="305"/>
      <c r="CQ210" s="305"/>
      <c r="CR210" s="305"/>
      <c r="CS210" s="305"/>
      <c r="CT210" s="305"/>
      <c r="CU210" s="305"/>
      <c r="CV210" s="305"/>
      <c r="CW210" s="305"/>
      <c r="CX210" s="305"/>
      <c r="CY210" s="305"/>
      <c r="CZ210" s="305"/>
      <c r="DA210" s="305"/>
    </row>
    <row r="211" spans="1:105" s="2" customFormat="1" ht="12.75">
      <c r="A211" s="305"/>
      <c r="B211" s="305"/>
      <c r="C211" s="305"/>
      <c r="D211" s="305"/>
      <c r="E211" s="305"/>
      <c r="F211" s="454"/>
      <c r="G211" s="454"/>
      <c r="H211" s="455"/>
      <c r="I211" s="456"/>
      <c r="J211" s="306"/>
      <c r="K211" s="306"/>
      <c r="L211" s="454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  <c r="AJ211" s="305"/>
      <c r="AK211" s="305"/>
      <c r="AL211" s="305"/>
      <c r="AM211" s="305"/>
      <c r="AN211" s="305"/>
      <c r="AO211" s="305"/>
      <c r="AP211" s="305"/>
      <c r="AQ211" s="305"/>
      <c r="AR211" s="305"/>
      <c r="AS211" s="305"/>
      <c r="AT211" s="305"/>
      <c r="AU211" s="305"/>
      <c r="AV211" s="305"/>
      <c r="AW211" s="305"/>
      <c r="AX211" s="305"/>
      <c r="AY211" s="305"/>
      <c r="AZ211" s="305"/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/>
      <c r="BM211" s="305"/>
      <c r="BN211" s="305"/>
      <c r="BO211" s="305"/>
      <c r="BP211" s="305"/>
      <c r="BQ211" s="305"/>
      <c r="BR211" s="305"/>
      <c r="BS211" s="305"/>
      <c r="BT211" s="305"/>
      <c r="BU211" s="305"/>
      <c r="BV211" s="305"/>
      <c r="BW211" s="305"/>
      <c r="BX211" s="305"/>
      <c r="BY211" s="305"/>
      <c r="BZ211" s="305"/>
      <c r="CA211" s="305"/>
      <c r="CB211" s="305"/>
      <c r="CC211" s="305"/>
      <c r="CD211" s="305"/>
      <c r="CE211" s="305"/>
      <c r="CF211" s="305"/>
      <c r="CG211" s="305"/>
      <c r="CH211" s="305"/>
      <c r="CI211" s="305"/>
      <c r="CJ211" s="305"/>
      <c r="CK211" s="305"/>
      <c r="CL211" s="305"/>
      <c r="CM211" s="305"/>
      <c r="CN211" s="305"/>
      <c r="CO211" s="305"/>
      <c r="CP211" s="305"/>
      <c r="CQ211" s="305"/>
      <c r="CR211" s="305"/>
      <c r="CS211" s="305"/>
      <c r="CT211" s="305"/>
      <c r="CU211" s="305"/>
      <c r="CV211" s="305"/>
      <c r="CW211" s="305"/>
      <c r="CX211" s="305"/>
      <c r="CY211" s="305"/>
      <c r="CZ211" s="305"/>
      <c r="DA211" s="305"/>
    </row>
    <row r="212" spans="1:105" s="2" customFormat="1" ht="12.75">
      <c r="A212" s="305"/>
      <c r="B212" s="305"/>
      <c r="C212" s="305"/>
      <c r="D212" s="305"/>
      <c r="E212" s="305"/>
      <c r="F212" s="454"/>
      <c r="G212" s="454"/>
      <c r="H212" s="455"/>
      <c r="I212" s="456"/>
      <c r="J212" s="306"/>
      <c r="K212" s="306"/>
      <c r="L212" s="454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  <c r="AL212" s="305"/>
      <c r="AM212" s="305"/>
      <c r="AN212" s="305"/>
      <c r="AO212" s="305"/>
      <c r="AP212" s="305"/>
      <c r="AQ212" s="305"/>
      <c r="AR212" s="305"/>
      <c r="AS212" s="305"/>
      <c r="AT212" s="305"/>
      <c r="AU212" s="305"/>
      <c r="AV212" s="305"/>
      <c r="AW212" s="305"/>
      <c r="AX212" s="305"/>
      <c r="AY212" s="305"/>
      <c r="AZ212" s="305"/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/>
      <c r="BM212" s="305"/>
      <c r="BN212" s="305"/>
      <c r="BO212" s="305"/>
      <c r="BP212" s="305"/>
      <c r="BQ212" s="305"/>
      <c r="BR212" s="305"/>
      <c r="BS212" s="305"/>
      <c r="BT212" s="305"/>
      <c r="BU212" s="305"/>
      <c r="BV212" s="305"/>
      <c r="BW212" s="305"/>
      <c r="BX212" s="305"/>
      <c r="BY212" s="305"/>
      <c r="BZ212" s="305"/>
      <c r="CA212" s="305"/>
      <c r="CB212" s="305"/>
      <c r="CC212" s="305"/>
      <c r="CD212" s="305"/>
      <c r="CE212" s="305"/>
      <c r="CF212" s="305"/>
      <c r="CG212" s="305"/>
      <c r="CH212" s="305"/>
      <c r="CI212" s="305"/>
      <c r="CJ212" s="305"/>
      <c r="CK212" s="305"/>
      <c r="CL212" s="305"/>
      <c r="CM212" s="305"/>
      <c r="CN212" s="305"/>
      <c r="CO212" s="305"/>
      <c r="CP212" s="305"/>
      <c r="CQ212" s="305"/>
      <c r="CR212" s="305"/>
      <c r="CS212" s="305"/>
      <c r="CT212" s="305"/>
      <c r="CU212" s="305"/>
      <c r="CV212" s="305"/>
      <c r="CW212" s="305"/>
      <c r="CX212" s="305"/>
      <c r="CY212" s="305"/>
      <c r="CZ212" s="305"/>
      <c r="DA212" s="305"/>
    </row>
    <row r="213" spans="1:105" s="2" customFormat="1" ht="12.75">
      <c r="A213" s="305"/>
      <c r="B213" s="305"/>
      <c r="C213" s="305"/>
      <c r="D213" s="305"/>
      <c r="E213" s="305"/>
      <c r="F213" s="454"/>
      <c r="G213" s="454"/>
      <c r="H213" s="455"/>
      <c r="I213" s="456"/>
      <c r="J213" s="306"/>
      <c r="K213" s="306"/>
      <c r="L213" s="454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305"/>
      <c r="BM213" s="305"/>
      <c r="BN213" s="305"/>
      <c r="BO213" s="305"/>
      <c r="BP213" s="305"/>
      <c r="BQ213" s="305"/>
      <c r="BR213" s="305"/>
      <c r="BS213" s="305"/>
      <c r="BT213" s="305"/>
      <c r="BU213" s="305"/>
      <c r="BV213" s="305"/>
      <c r="BW213" s="305"/>
      <c r="BX213" s="305"/>
      <c r="BY213" s="305"/>
      <c r="BZ213" s="305"/>
      <c r="CA213" s="305"/>
      <c r="CB213" s="305"/>
      <c r="CC213" s="305"/>
      <c r="CD213" s="305"/>
      <c r="CE213" s="305"/>
      <c r="CF213" s="305"/>
      <c r="CG213" s="305"/>
      <c r="CH213" s="305"/>
      <c r="CI213" s="305"/>
      <c r="CJ213" s="305"/>
      <c r="CK213" s="305"/>
      <c r="CL213" s="305"/>
      <c r="CM213" s="305"/>
      <c r="CN213" s="305"/>
      <c r="CO213" s="305"/>
      <c r="CP213" s="305"/>
      <c r="CQ213" s="305"/>
      <c r="CR213" s="305"/>
      <c r="CS213" s="305"/>
      <c r="CT213" s="305"/>
      <c r="CU213" s="305"/>
      <c r="CV213" s="305"/>
      <c r="CW213" s="305"/>
      <c r="CX213" s="305"/>
      <c r="CY213" s="305"/>
      <c r="CZ213" s="305"/>
      <c r="DA213" s="305"/>
    </row>
    <row r="214" spans="1:105" s="2" customFormat="1" ht="12.75">
      <c r="A214" s="305"/>
      <c r="B214" s="305"/>
      <c r="C214" s="305"/>
      <c r="D214" s="305"/>
      <c r="E214" s="305"/>
      <c r="F214" s="454"/>
      <c r="G214" s="454"/>
      <c r="H214" s="455"/>
      <c r="I214" s="456"/>
      <c r="J214" s="306"/>
      <c r="K214" s="306"/>
      <c r="L214" s="454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05"/>
      <c r="AF214" s="305"/>
      <c r="AG214" s="305"/>
      <c r="AH214" s="305"/>
      <c r="AI214" s="305"/>
      <c r="AJ214" s="305"/>
      <c r="AK214" s="305"/>
      <c r="AL214" s="305"/>
      <c r="AM214" s="305"/>
      <c r="AN214" s="305"/>
      <c r="AO214" s="305"/>
      <c r="AP214" s="305"/>
      <c r="AQ214" s="305"/>
      <c r="AR214" s="305"/>
      <c r="AS214" s="305"/>
      <c r="AT214" s="305"/>
      <c r="AU214" s="305"/>
      <c r="AV214" s="305"/>
      <c r="AW214" s="305"/>
      <c r="AX214" s="305"/>
      <c r="AY214" s="305"/>
      <c r="AZ214" s="305"/>
      <c r="BA214" s="305"/>
      <c r="BB214" s="305"/>
      <c r="BC214" s="305"/>
      <c r="BD214" s="305"/>
      <c r="BE214" s="305"/>
      <c r="BF214" s="305"/>
      <c r="BG214" s="305"/>
      <c r="BH214" s="305"/>
      <c r="BI214" s="305"/>
      <c r="BJ214" s="305"/>
      <c r="BK214" s="305"/>
      <c r="BL214" s="305"/>
      <c r="BM214" s="305"/>
      <c r="BN214" s="305"/>
      <c r="BO214" s="305"/>
      <c r="BP214" s="305"/>
      <c r="BQ214" s="305"/>
      <c r="BR214" s="305"/>
      <c r="BS214" s="305"/>
      <c r="BT214" s="305"/>
      <c r="BU214" s="305"/>
      <c r="BV214" s="305"/>
      <c r="BW214" s="305"/>
      <c r="BX214" s="305"/>
      <c r="BY214" s="305"/>
      <c r="BZ214" s="305"/>
      <c r="CA214" s="305"/>
      <c r="CB214" s="305"/>
      <c r="CC214" s="305"/>
      <c r="CD214" s="305"/>
      <c r="CE214" s="305"/>
      <c r="CF214" s="305"/>
      <c r="CG214" s="305"/>
      <c r="CH214" s="305"/>
      <c r="CI214" s="305"/>
      <c r="CJ214" s="305"/>
      <c r="CK214" s="305"/>
      <c r="CL214" s="305"/>
      <c r="CM214" s="305"/>
      <c r="CN214" s="305"/>
      <c r="CO214" s="305"/>
      <c r="CP214" s="305"/>
      <c r="CQ214" s="305"/>
      <c r="CR214" s="305"/>
      <c r="CS214" s="305"/>
      <c r="CT214" s="305"/>
      <c r="CU214" s="305"/>
      <c r="CV214" s="305"/>
      <c r="CW214" s="305"/>
      <c r="CX214" s="305"/>
      <c r="CY214" s="305"/>
      <c r="CZ214" s="305"/>
      <c r="DA214" s="305"/>
    </row>
    <row r="215" spans="1:105" s="2" customFormat="1" ht="12.75">
      <c r="A215" s="305"/>
      <c r="B215" s="305"/>
      <c r="C215" s="305"/>
      <c r="D215" s="305"/>
      <c r="E215" s="305"/>
      <c r="F215" s="454"/>
      <c r="G215" s="454"/>
      <c r="H215" s="455"/>
      <c r="I215" s="456"/>
      <c r="J215" s="306"/>
      <c r="K215" s="306"/>
      <c r="L215" s="454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  <c r="AJ215" s="305"/>
      <c r="AK215" s="305"/>
      <c r="AL215" s="305"/>
      <c r="AM215" s="305"/>
      <c r="AN215" s="305"/>
      <c r="AO215" s="305"/>
      <c r="AP215" s="305"/>
      <c r="AQ215" s="305"/>
      <c r="AR215" s="305"/>
      <c r="AS215" s="305"/>
      <c r="AT215" s="305"/>
      <c r="AU215" s="305"/>
      <c r="AV215" s="305"/>
      <c r="AW215" s="305"/>
      <c r="AX215" s="305"/>
      <c r="AY215" s="305"/>
      <c r="AZ215" s="305"/>
      <c r="BA215" s="305"/>
      <c r="BB215" s="305"/>
      <c r="BC215" s="305"/>
      <c r="BD215" s="305"/>
      <c r="BE215" s="305"/>
      <c r="BF215" s="305"/>
      <c r="BG215" s="305"/>
      <c r="BH215" s="305"/>
      <c r="BI215" s="305"/>
      <c r="BJ215" s="305"/>
      <c r="BK215" s="305"/>
      <c r="BL215" s="305"/>
      <c r="BM215" s="305"/>
      <c r="BN215" s="305"/>
      <c r="BO215" s="305"/>
      <c r="BP215" s="305"/>
      <c r="BQ215" s="305"/>
      <c r="BR215" s="305"/>
      <c r="BS215" s="305"/>
      <c r="BT215" s="305"/>
      <c r="BU215" s="305"/>
      <c r="BV215" s="305"/>
      <c r="BW215" s="305"/>
      <c r="BX215" s="305"/>
      <c r="BY215" s="305"/>
      <c r="BZ215" s="305"/>
      <c r="CA215" s="305"/>
      <c r="CB215" s="305"/>
      <c r="CC215" s="305"/>
      <c r="CD215" s="305"/>
      <c r="CE215" s="305"/>
      <c r="CF215" s="305"/>
      <c r="CG215" s="305"/>
      <c r="CH215" s="305"/>
      <c r="CI215" s="305"/>
      <c r="CJ215" s="305"/>
      <c r="CK215" s="305"/>
      <c r="CL215" s="305"/>
      <c r="CM215" s="305"/>
      <c r="CN215" s="305"/>
      <c r="CO215" s="305"/>
      <c r="CP215" s="305"/>
      <c r="CQ215" s="305"/>
      <c r="CR215" s="305"/>
      <c r="CS215" s="305"/>
      <c r="CT215" s="305"/>
      <c r="CU215" s="305"/>
      <c r="CV215" s="305"/>
      <c r="CW215" s="305"/>
      <c r="CX215" s="305"/>
      <c r="CY215" s="305"/>
      <c r="CZ215" s="305"/>
      <c r="DA215" s="305"/>
    </row>
    <row r="216" spans="1:105" s="2" customFormat="1" ht="12.75">
      <c r="A216" s="305"/>
      <c r="B216" s="305"/>
      <c r="C216" s="305"/>
      <c r="D216" s="305"/>
      <c r="E216" s="305"/>
      <c r="F216" s="454"/>
      <c r="G216" s="454"/>
      <c r="H216" s="455"/>
      <c r="I216" s="456"/>
      <c r="J216" s="306"/>
      <c r="K216" s="306"/>
      <c r="L216" s="454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5"/>
      <c r="AF216" s="305"/>
      <c r="AG216" s="305"/>
      <c r="AH216" s="305"/>
      <c r="AI216" s="305"/>
      <c r="AJ216" s="305"/>
      <c r="AK216" s="305"/>
      <c r="AL216" s="305"/>
      <c r="AM216" s="305"/>
      <c r="AN216" s="305"/>
      <c r="AO216" s="305"/>
      <c r="AP216" s="305"/>
      <c r="AQ216" s="305"/>
      <c r="AR216" s="305"/>
      <c r="AS216" s="305"/>
      <c r="AT216" s="305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BE216" s="305"/>
      <c r="BF216" s="305"/>
      <c r="BG216" s="305"/>
      <c r="BH216" s="305"/>
      <c r="BI216" s="305"/>
      <c r="BJ216" s="305"/>
      <c r="BK216" s="305"/>
      <c r="BL216" s="305"/>
      <c r="BM216" s="305"/>
      <c r="BN216" s="305"/>
      <c r="BO216" s="305"/>
      <c r="BP216" s="305"/>
      <c r="BQ216" s="305"/>
      <c r="BR216" s="305"/>
      <c r="BS216" s="305"/>
      <c r="BT216" s="305"/>
      <c r="BU216" s="305"/>
      <c r="BV216" s="305"/>
      <c r="BW216" s="305"/>
      <c r="BX216" s="305"/>
      <c r="BY216" s="305"/>
      <c r="BZ216" s="305"/>
      <c r="CA216" s="305"/>
      <c r="CB216" s="305"/>
      <c r="CC216" s="305"/>
      <c r="CD216" s="305"/>
      <c r="CE216" s="305"/>
      <c r="CF216" s="305"/>
      <c r="CG216" s="305"/>
      <c r="CH216" s="305"/>
      <c r="CI216" s="305"/>
      <c r="CJ216" s="305"/>
      <c r="CK216" s="305"/>
      <c r="CL216" s="305"/>
      <c r="CM216" s="305"/>
      <c r="CN216" s="305"/>
      <c r="CO216" s="305"/>
      <c r="CP216" s="305"/>
      <c r="CQ216" s="305"/>
      <c r="CR216" s="305"/>
      <c r="CS216" s="305"/>
      <c r="CT216" s="305"/>
      <c r="CU216" s="305"/>
      <c r="CV216" s="305"/>
      <c r="CW216" s="305"/>
      <c r="CX216" s="305"/>
      <c r="CY216" s="305"/>
      <c r="CZ216" s="305"/>
      <c r="DA216" s="305"/>
    </row>
    <row r="217" spans="1:105" s="2" customFormat="1" ht="12.75">
      <c r="A217" s="305"/>
      <c r="B217" s="305"/>
      <c r="C217" s="305"/>
      <c r="D217" s="305"/>
      <c r="E217" s="305"/>
      <c r="F217" s="454"/>
      <c r="G217" s="454"/>
      <c r="H217" s="455"/>
      <c r="I217" s="456"/>
      <c r="J217" s="306"/>
      <c r="K217" s="306"/>
      <c r="L217" s="454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  <c r="AL217" s="305"/>
      <c r="AM217" s="305"/>
      <c r="AN217" s="305"/>
      <c r="AO217" s="305"/>
      <c r="AP217" s="305"/>
      <c r="AQ217" s="305"/>
      <c r="AR217" s="305"/>
      <c r="AS217" s="305"/>
      <c r="AT217" s="305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/>
      <c r="BM217" s="305"/>
      <c r="BN217" s="305"/>
      <c r="BO217" s="305"/>
      <c r="BP217" s="305"/>
      <c r="BQ217" s="305"/>
      <c r="BR217" s="305"/>
      <c r="BS217" s="305"/>
      <c r="BT217" s="305"/>
      <c r="BU217" s="305"/>
      <c r="BV217" s="305"/>
      <c r="BW217" s="305"/>
      <c r="BX217" s="305"/>
      <c r="BY217" s="305"/>
      <c r="BZ217" s="305"/>
      <c r="CA217" s="305"/>
      <c r="CB217" s="305"/>
      <c r="CC217" s="305"/>
      <c r="CD217" s="305"/>
      <c r="CE217" s="305"/>
      <c r="CF217" s="305"/>
      <c r="CG217" s="305"/>
      <c r="CH217" s="305"/>
      <c r="CI217" s="305"/>
      <c r="CJ217" s="305"/>
      <c r="CK217" s="305"/>
      <c r="CL217" s="305"/>
      <c r="CM217" s="305"/>
      <c r="CN217" s="305"/>
      <c r="CO217" s="305"/>
      <c r="CP217" s="305"/>
      <c r="CQ217" s="305"/>
      <c r="CR217" s="305"/>
      <c r="CS217" s="305"/>
      <c r="CT217" s="305"/>
      <c r="CU217" s="305"/>
      <c r="CV217" s="305"/>
      <c r="CW217" s="305"/>
      <c r="CX217" s="305"/>
      <c r="CY217" s="305"/>
      <c r="CZ217" s="305"/>
      <c r="DA217" s="305"/>
    </row>
    <row r="218" spans="1:105" s="2" customFormat="1" ht="12.75">
      <c r="A218" s="305"/>
      <c r="B218" s="305"/>
      <c r="C218" s="305"/>
      <c r="D218" s="305"/>
      <c r="E218" s="305"/>
      <c r="F218" s="454"/>
      <c r="G218" s="454"/>
      <c r="H218" s="455"/>
      <c r="I218" s="456"/>
      <c r="J218" s="306"/>
      <c r="K218" s="306"/>
      <c r="L218" s="454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5"/>
      <c r="AD218" s="305"/>
      <c r="AE218" s="305"/>
      <c r="AF218" s="305"/>
      <c r="AG218" s="305"/>
      <c r="AH218" s="305"/>
      <c r="AI218" s="305"/>
      <c r="AJ218" s="305"/>
      <c r="AK218" s="305"/>
      <c r="AL218" s="305"/>
      <c r="AM218" s="305"/>
      <c r="AN218" s="305"/>
      <c r="AO218" s="305"/>
      <c r="AP218" s="305"/>
      <c r="AQ218" s="305"/>
      <c r="AR218" s="305"/>
      <c r="AS218" s="305"/>
      <c r="AT218" s="305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BE218" s="305"/>
      <c r="BF218" s="305"/>
      <c r="BG218" s="305"/>
      <c r="BH218" s="305"/>
      <c r="BI218" s="305"/>
      <c r="BJ218" s="305"/>
      <c r="BK218" s="305"/>
      <c r="BL218" s="305"/>
      <c r="BM218" s="305"/>
      <c r="BN218" s="305"/>
      <c r="BO218" s="305"/>
      <c r="BP218" s="305"/>
      <c r="BQ218" s="305"/>
      <c r="BR218" s="305"/>
      <c r="BS218" s="305"/>
      <c r="BT218" s="305"/>
      <c r="BU218" s="305"/>
      <c r="BV218" s="305"/>
      <c r="BW218" s="305"/>
      <c r="BX218" s="305"/>
      <c r="BY218" s="305"/>
      <c r="BZ218" s="305"/>
      <c r="CA218" s="305"/>
      <c r="CB218" s="305"/>
      <c r="CC218" s="305"/>
      <c r="CD218" s="305"/>
      <c r="CE218" s="305"/>
      <c r="CF218" s="305"/>
      <c r="CG218" s="305"/>
      <c r="CH218" s="305"/>
      <c r="CI218" s="305"/>
      <c r="CJ218" s="305"/>
      <c r="CK218" s="305"/>
      <c r="CL218" s="305"/>
      <c r="CM218" s="305"/>
      <c r="CN218" s="305"/>
      <c r="CO218" s="305"/>
      <c r="CP218" s="305"/>
      <c r="CQ218" s="305"/>
      <c r="CR218" s="305"/>
      <c r="CS218" s="305"/>
      <c r="CT218" s="305"/>
      <c r="CU218" s="305"/>
      <c r="CV218" s="305"/>
      <c r="CW218" s="305"/>
      <c r="CX218" s="305"/>
      <c r="CY218" s="305"/>
      <c r="CZ218" s="305"/>
      <c r="DA218" s="305"/>
    </row>
    <row r="219" spans="1:105" s="2" customFormat="1" ht="12.75">
      <c r="A219" s="305"/>
      <c r="B219" s="305"/>
      <c r="C219" s="305"/>
      <c r="D219" s="305"/>
      <c r="E219" s="305"/>
      <c r="F219" s="454"/>
      <c r="G219" s="454"/>
      <c r="H219" s="455"/>
      <c r="I219" s="456"/>
      <c r="J219" s="306"/>
      <c r="K219" s="306"/>
      <c r="L219" s="454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  <c r="AL219" s="305"/>
      <c r="AM219" s="305"/>
      <c r="AN219" s="305"/>
      <c r="AO219" s="305"/>
      <c r="AP219" s="305"/>
      <c r="AQ219" s="305"/>
      <c r="AR219" s="305"/>
      <c r="AS219" s="305"/>
      <c r="AT219" s="305"/>
      <c r="AU219" s="305"/>
      <c r="AV219" s="305"/>
      <c r="AW219" s="305"/>
      <c r="AX219" s="305"/>
      <c r="AY219" s="305"/>
      <c r="AZ219" s="305"/>
      <c r="BA219" s="305"/>
      <c r="BB219" s="305"/>
      <c r="BC219" s="305"/>
      <c r="BD219" s="305"/>
      <c r="BE219" s="305"/>
      <c r="BF219" s="305"/>
      <c r="BG219" s="305"/>
      <c r="BH219" s="305"/>
      <c r="BI219" s="305"/>
      <c r="BJ219" s="305"/>
      <c r="BK219" s="305"/>
      <c r="BL219" s="305"/>
      <c r="BM219" s="305"/>
      <c r="BN219" s="305"/>
      <c r="BO219" s="305"/>
      <c r="BP219" s="305"/>
      <c r="BQ219" s="305"/>
      <c r="BR219" s="305"/>
      <c r="BS219" s="305"/>
      <c r="BT219" s="305"/>
      <c r="BU219" s="305"/>
      <c r="BV219" s="305"/>
      <c r="BW219" s="305"/>
      <c r="BX219" s="305"/>
      <c r="BY219" s="305"/>
      <c r="BZ219" s="305"/>
      <c r="CA219" s="305"/>
      <c r="CB219" s="305"/>
      <c r="CC219" s="305"/>
      <c r="CD219" s="305"/>
      <c r="CE219" s="305"/>
      <c r="CF219" s="305"/>
      <c r="CG219" s="305"/>
      <c r="CH219" s="305"/>
      <c r="CI219" s="305"/>
      <c r="CJ219" s="305"/>
      <c r="CK219" s="305"/>
      <c r="CL219" s="305"/>
      <c r="CM219" s="305"/>
      <c r="CN219" s="305"/>
      <c r="CO219" s="305"/>
      <c r="CP219" s="305"/>
      <c r="CQ219" s="305"/>
      <c r="CR219" s="305"/>
      <c r="CS219" s="305"/>
      <c r="CT219" s="305"/>
      <c r="CU219" s="305"/>
      <c r="CV219" s="305"/>
      <c r="CW219" s="305"/>
      <c r="CX219" s="305"/>
      <c r="CY219" s="305"/>
      <c r="CZ219" s="305"/>
      <c r="DA219" s="305"/>
    </row>
    <row r="220" spans="1:105" s="2" customFormat="1" ht="12.75">
      <c r="A220" s="305"/>
      <c r="B220" s="305"/>
      <c r="C220" s="305"/>
      <c r="D220" s="305"/>
      <c r="E220" s="305"/>
      <c r="F220" s="454"/>
      <c r="G220" s="454"/>
      <c r="H220" s="455"/>
      <c r="I220" s="456"/>
      <c r="J220" s="306"/>
      <c r="K220" s="306"/>
      <c r="L220" s="454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  <c r="AL220" s="305"/>
      <c r="AM220" s="305"/>
      <c r="AN220" s="305"/>
      <c r="AO220" s="305"/>
      <c r="AP220" s="305"/>
      <c r="AQ220" s="305"/>
      <c r="AR220" s="305"/>
      <c r="AS220" s="305"/>
      <c r="AT220" s="305"/>
      <c r="AU220" s="305"/>
      <c r="AV220" s="305"/>
      <c r="AW220" s="305"/>
      <c r="AX220" s="305"/>
      <c r="AY220" s="305"/>
      <c r="AZ220" s="305"/>
      <c r="BA220" s="305"/>
      <c r="BB220" s="305"/>
      <c r="BC220" s="305"/>
      <c r="BD220" s="305"/>
      <c r="BE220" s="305"/>
      <c r="BF220" s="305"/>
      <c r="BG220" s="305"/>
      <c r="BH220" s="305"/>
      <c r="BI220" s="305"/>
      <c r="BJ220" s="305"/>
      <c r="BK220" s="305"/>
      <c r="BL220" s="305"/>
      <c r="BM220" s="305"/>
      <c r="BN220" s="305"/>
      <c r="BO220" s="305"/>
      <c r="BP220" s="305"/>
      <c r="BQ220" s="305"/>
      <c r="BR220" s="305"/>
      <c r="BS220" s="305"/>
      <c r="BT220" s="305"/>
      <c r="BU220" s="305"/>
      <c r="BV220" s="305"/>
      <c r="BW220" s="305"/>
      <c r="BX220" s="305"/>
      <c r="BY220" s="305"/>
      <c r="BZ220" s="305"/>
      <c r="CA220" s="305"/>
      <c r="CB220" s="305"/>
      <c r="CC220" s="305"/>
      <c r="CD220" s="305"/>
      <c r="CE220" s="305"/>
      <c r="CF220" s="305"/>
      <c r="CG220" s="305"/>
      <c r="CH220" s="305"/>
      <c r="CI220" s="305"/>
      <c r="CJ220" s="305"/>
      <c r="CK220" s="305"/>
      <c r="CL220" s="305"/>
      <c r="CM220" s="305"/>
      <c r="CN220" s="305"/>
      <c r="CO220" s="305"/>
      <c r="CP220" s="305"/>
      <c r="CQ220" s="305"/>
      <c r="CR220" s="305"/>
      <c r="CS220" s="305"/>
      <c r="CT220" s="305"/>
      <c r="CU220" s="305"/>
      <c r="CV220" s="305"/>
      <c r="CW220" s="305"/>
      <c r="CX220" s="305"/>
      <c r="CY220" s="305"/>
      <c r="CZ220" s="305"/>
      <c r="DA220" s="305"/>
    </row>
    <row r="221" spans="1:105" s="2" customFormat="1" ht="12.75">
      <c r="A221" s="305"/>
      <c r="B221" s="305"/>
      <c r="C221" s="305"/>
      <c r="D221" s="305"/>
      <c r="E221" s="305"/>
      <c r="F221" s="454"/>
      <c r="G221" s="454"/>
      <c r="H221" s="455"/>
      <c r="I221" s="456"/>
      <c r="J221" s="306"/>
      <c r="K221" s="306"/>
      <c r="L221" s="454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  <c r="AN221" s="305"/>
      <c r="AO221" s="305"/>
      <c r="AP221" s="305"/>
      <c r="AQ221" s="305"/>
      <c r="AR221" s="305"/>
      <c r="AS221" s="305"/>
      <c r="AT221" s="305"/>
      <c r="AU221" s="305"/>
      <c r="AV221" s="305"/>
      <c r="AW221" s="305"/>
      <c r="AX221" s="305"/>
      <c r="AY221" s="305"/>
      <c r="AZ221" s="305"/>
      <c r="BA221" s="305"/>
      <c r="BB221" s="305"/>
      <c r="BC221" s="305"/>
      <c r="BD221" s="305"/>
      <c r="BE221" s="305"/>
      <c r="BF221" s="305"/>
      <c r="BG221" s="305"/>
      <c r="BH221" s="305"/>
      <c r="BI221" s="305"/>
      <c r="BJ221" s="305"/>
      <c r="BK221" s="305"/>
      <c r="BL221" s="305"/>
      <c r="BM221" s="305"/>
      <c r="BN221" s="305"/>
      <c r="BO221" s="305"/>
      <c r="BP221" s="305"/>
      <c r="BQ221" s="305"/>
      <c r="BR221" s="305"/>
      <c r="BS221" s="305"/>
      <c r="BT221" s="305"/>
      <c r="BU221" s="305"/>
      <c r="BV221" s="305"/>
      <c r="BW221" s="305"/>
      <c r="BX221" s="305"/>
      <c r="BY221" s="305"/>
      <c r="BZ221" s="305"/>
      <c r="CA221" s="305"/>
      <c r="CB221" s="305"/>
      <c r="CC221" s="305"/>
      <c r="CD221" s="305"/>
      <c r="CE221" s="305"/>
      <c r="CF221" s="305"/>
      <c r="CG221" s="305"/>
      <c r="CH221" s="305"/>
      <c r="CI221" s="305"/>
      <c r="CJ221" s="305"/>
      <c r="CK221" s="305"/>
      <c r="CL221" s="305"/>
      <c r="CM221" s="305"/>
      <c r="CN221" s="305"/>
      <c r="CO221" s="305"/>
      <c r="CP221" s="305"/>
      <c r="CQ221" s="305"/>
      <c r="CR221" s="305"/>
      <c r="CS221" s="305"/>
      <c r="CT221" s="305"/>
      <c r="CU221" s="305"/>
      <c r="CV221" s="305"/>
      <c r="CW221" s="305"/>
      <c r="CX221" s="305"/>
      <c r="CY221" s="305"/>
      <c r="CZ221" s="305"/>
      <c r="DA221" s="305"/>
    </row>
    <row r="222" spans="1:105" s="2" customFormat="1" ht="12.75">
      <c r="A222" s="305"/>
      <c r="B222" s="305"/>
      <c r="C222" s="305"/>
      <c r="D222" s="305"/>
      <c r="E222" s="305"/>
      <c r="F222" s="454"/>
      <c r="G222" s="454"/>
      <c r="H222" s="455"/>
      <c r="I222" s="456"/>
      <c r="J222" s="306"/>
      <c r="K222" s="306"/>
      <c r="L222" s="454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05"/>
      <c r="AK222" s="305"/>
      <c r="AL222" s="305"/>
      <c r="AM222" s="305"/>
      <c r="AN222" s="305"/>
      <c r="AO222" s="305"/>
      <c r="AP222" s="305"/>
      <c r="AQ222" s="305"/>
      <c r="AR222" s="305"/>
      <c r="AS222" s="305"/>
      <c r="AT222" s="305"/>
      <c r="AU222" s="305"/>
      <c r="AV222" s="305"/>
      <c r="AW222" s="305"/>
      <c r="AX222" s="305"/>
      <c r="AY222" s="305"/>
      <c r="AZ222" s="305"/>
      <c r="BA222" s="305"/>
      <c r="BB222" s="305"/>
      <c r="BC222" s="305"/>
      <c r="BD222" s="305"/>
      <c r="BE222" s="305"/>
      <c r="BF222" s="305"/>
      <c r="BG222" s="305"/>
      <c r="BH222" s="305"/>
      <c r="BI222" s="305"/>
      <c r="BJ222" s="305"/>
      <c r="BK222" s="305"/>
      <c r="BL222" s="305"/>
      <c r="BM222" s="305"/>
      <c r="BN222" s="305"/>
      <c r="BO222" s="305"/>
      <c r="BP222" s="305"/>
      <c r="BQ222" s="305"/>
      <c r="BR222" s="305"/>
      <c r="BS222" s="305"/>
      <c r="BT222" s="305"/>
      <c r="BU222" s="305"/>
      <c r="BV222" s="305"/>
      <c r="BW222" s="305"/>
      <c r="BX222" s="305"/>
      <c r="BY222" s="305"/>
      <c r="BZ222" s="305"/>
      <c r="CA222" s="305"/>
      <c r="CB222" s="305"/>
      <c r="CC222" s="305"/>
      <c r="CD222" s="305"/>
      <c r="CE222" s="305"/>
      <c r="CF222" s="305"/>
      <c r="CG222" s="305"/>
      <c r="CH222" s="305"/>
      <c r="CI222" s="305"/>
      <c r="CJ222" s="305"/>
      <c r="CK222" s="305"/>
      <c r="CL222" s="305"/>
      <c r="CM222" s="305"/>
      <c r="CN222" s="305"/>
      <c r="CO222" s="305"/>
      <c r="CP222" s="305"/>
      <c r="CQ222" s="305"/>
      <c r="CR222" s="305"/>
      <c r="CS222" s="305"/>
      <c r="CT222" s="305"/>
      <c r="CU222" s="305"/>
      <c r="CV222" s="305"/>
      <c r="CW222" s="305"/>
      <c r="CX222" s="305"/>
      <c r="CY222" s="305"/>
      <c r="CZ222" s="305"/>
      <c r="DA222" s="305"/>
    </row>
    <row r="223" spans="1:105" s="2" customFormat="1" ht="12.75">
      <c r="A223" s="305"/>
      <c r="B223" s="305"/>
      <c r="C223" s="305"/>
      <c r="D223" s="305"/>
      <c r="E223" s="305"/>
      <c r="F223" s="454"/>
      <c r="G223" s="454"/>
      <c r="H223" s="455"/>
      <c r="I223" s="456"/>
      <c r="J223" s="306"/>
      <c r="K223" s="306"/>
      <c r="L223" s="454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  <c r="AL223" s="305"/>
      <c r="AM223" s="305"/>
      <c r="AN223" s="305"/>
      <c r="AO223" s="305"/>
      <c r="AP223" s="305"/>
      <c r="AQ223" s="305"/>
      <c r="AR223" s="305"/>
      <c r="AS223" s="305"/>
      <c r="AT223" s="305"/>
      <c r="AU223" s="305"/>
      <c r="AV223" s="305"/>
      <c r="AW223" s="305"/>
      <c r="AX223" s="305"/>
      <c r="AY223" s="305"/>
      <c r="AZ223" s="305"/>
      <c r="BA223" s="305"/>
      <c r="BB223" s="305"/>
      <c r="BC223" s="305"/>
      <c r="BD223" s="305"/>
      <c r="BE223" s="305"/>
      <c r="BF223" s="305"/>
      <c r="BG223" s="305"/>
      <c r="BH223" s="305"/>
      <c r="BI223" s="305"/>
      <c r="BJ223" s="305"/>
      <c r="BK223" s="305"/>
      <c r="BL223" s="305"/>
      <c r="BM223" s="305"/>
      <c r="BN223" s="305"/>
      <c r="BO223" s="305"/>
      <c r="BP223" s="305"/>
      <c r="BQ223" s="305"/>
      <c r="BR223" s="305"/>
      <c r="BS223" s="305"/>
      <c r="BT223" s="305"/>
      <c r="BU223" s="305"/>
      <c r="BV223" s="305"/>
      <c r="BW223" s="305"/>
      <c r="BX223" s="305"/>
      <c r="BY223" s="305"/>
      <c r="BZ223" s="305"/>
      <c r="CA223" s="305"/>
      <c r="CB223" s="305"/>
      <c r="CC223" s="305"/>
      <c r="CD223" s="305"/>
      <c r="CE223" s="305"/>
      <c r="CF223" s="305"/>
      <c r="CG223" s="305"/>
      <c r="CH223" s="305"/>
      <c r="CI223" s="305"/>
      <c r="CJ223" s="305"/>
      <c r="CK223" s="305"/>
      <c r="CL223" s="305"/>
      <c r="CM223" s="305"/>
      <c r="CN223" s="305"/>
      <c r="CO223" s="305"/>
      <c r="CP223" s="305"/>
      <c r="CQ223" s="305"/>
      <c r="CR223" s="305"/>
      <c r="CS223" s="305"/>
      <c r="CT223" s="305"/>
      <c r="CU223" s="305"/>
      <c r="CV223" s="305"/>
      <c r="CW223" s="305"/>
      <c r="CX223" s="305"/>
      <c r="CY223" s="305"/>
      <c r="CZ223" s="305"/>
      <c r="DA223" s="305"/>
    </row>
    <row r="224" spans="1:105" s="2" customFormat="1" ht="12.75">
      <c r="A224" s="305"/>
      <c r="B224" s="305"/>
      <c r="C224" s="305"/>
      <c r="D224" s="305"/>
      <c r="E224" s="305"/>
      <c r="F224" s="454"/>
      <c r="G224" s="454"/>
      <c r="H224" s="455"/>
      <c r="I224" s="456"/>
      <c r="J224" s="306"/>
      <c r="K224" s="306"/>
      <c r="L224" s="454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  <c r="AL224" s="305"/>
      <c r="AM224" s="305"/>
      <c r="AN224" s="305"/>
      <c r="AO224" s="305"/>
      <c r="AP224" s="305"/>
      <c r="AQ224" s="305"/>
      <c r="AR224" s="305"/>
      <c r="AS224" s="305"/>
      <c r="AT224" s="305"/>
      <c r="AU224" s="305"/>
      <c r="AV224" s="305"/>
      <c r="AW224" s="305"/>
      <c r="AX224" s="305"/>
      <c r="AY224" s="305"/>
      <c r="AZ224" s="305"/>
      <c r="BA224" s="305"/>
      <c r="BB224" s="305"/>
      <c r="BC224" s="305"/>
      <c r="BD224" s="305"/>
      <c r="BE224" s="305"/>
      <c r="BF224" s="305"/>
      <c r="BG224" s="305"/>
      <c r="BH224" s="305"/>
      <c r="BI224" s="305"/>
      <c r="BJ224" s="305"/>
      <c r="BK224" s="305"/>
      <c r="BL224" s="305"/>
      <c r="BM224" s="305"/>
      <c r="BN224" s="305"/>
      <c r="BO224" s="305"/>
      <c r="BP224" s="305"/>
      <c r="BQ224" s="305"/>
      <c r="BR224" s="305"/>
      <c r="BS224" s="305"/>
      <c r="BT224" s="305"/>
      <c r="BU224" s="305"/>
      <c r="BV224" s="305"/>
      <c r="BW224" s="305"/>
      <c r="BX224" s="305"/>
      <c r="BY224" s="305"/>
      <c r="BZ224" s="305"/>
      <c r="CA224" s="305"/>
      <c r="CB224" s="305"/>
      <c r="CC224" s="305"/>
      <c r="CD224" s="305"/>
      <c r="CE224" s="305"/>
      <c r="CF224" s="305"/>
      <c r="CG224" s="305"/>
      <c r="CH224" s="305"/>
      <c r="CI224" s="305"/>
      <c r="CJ224" s="305"/>
      <c r="CK224" s="305"/>
      <c r="CL224" s="305"/>
      <c r="CM224" s="305"/>
      <c r="CN224" s="305"/>
      <c r="CO224" s="305"/>
      <c r="CP224" s="305"/>
      <c r="CQ224" s="305"/>
      <c r="CR224" s="305"/>
      <c r="CS224" s="305"/>
      <c r="CT224" s="305"/>
      <c r="CU224" s="305"/>
      <c r="CV224" s="305"/>
      <c r="CW224" s="305"/>
      <c r="CX224" s="305"/>
      <c r="CY224" s="305"/>
      <c r="CZ224" s="305"/>
      <c r="DA224" s="305"/>
    </row>
    <row r="225" spans="1:105" s="2" customFormat="1" ht="12.75">
      <c r="A225" s="305"/>
      <c r="B225" s="305"/>
      <c r="C225" s="305"/>
      <c r="D225" s="305"/>
      <c r="E225" s="305"/>
      <c r="F225" s="454"/>
      <c r="G225" s="454"/>
      <c r="H225" s="455"/>
      <c r="I225" s="456"/>
      <c r="J225" s="306"/>
      <c r="K225" s="306"/>
      <c r="L225" s="454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  <c r="AL225" s="305"/>
      <c r="AM225" s="305"/>
      <c r="AN225" s="305"/>
      <c r="AO225" s="305"/>
      <c r="AP225" s="305"/>
      <c r="AQ225" s="305"/>
      <c r="AR225" s="305"/>
      <c r="AS225" s="305"/>
      <c r="AT225" s="305"/>
      <c r="AU225" s="305"/>
      <c r="AV225" s="305"/>
      <c r="AW225" s="305"/>
      <c r="AX225" s="305"/>
      <c r="AY225" s="305"/>
      <c r="AZ225" s="305"/>
      <c r="BA225" s="305"/>
      <c r="BB225" s="305"/>
      <c r="BC225" s="305"/>
      <c r="BD225" s="305"/>
      <c r="BE225" s="305"/>
      <c r="BF225" s="305"/>
      <c r="BG225" s="305"/>
      <c r="BH225" s="305"/>
      <c r="BI225" s="305"/>
      <c r="BJ225" s="305"/>
      <c r="BK225" s="305"/>
      <c r="BL225" s="305"/>
      <c r="BM225" s="305"/>
      <c r="BN225" s="305"/>
      <c r="BO225" s="305"/>
      <c r="BP225" s="305"/>
      <c r="BQ225" s="305"/>
      <c r="BR225" s="305"/>
      <c r="BS225" s="305"/>
      <c r="BT225" s="305"/>
      <c r="BU225" s="305"/>
      <c r="BV225" s="305"/>
      <c r="BW225" s="305"/>
      <c r="BX225" s="305"/>
      <c r="BY225" s="305"/>
      <c r="BZ225" s="305"/>
      <c r="CA225" s="305"/>
      <c r="CB225" s="305"/>
      <c r="CC225" s="305"/>
      <c r="CD225" s="305"/>
      <c r="CE225" s="305"/>
      <c r="CF225" s="305"/>
      <c r="CG225" s="305"/>
      <c r="CH225" s="305"/>
      <c r="CI225" s="305"/>
      <c r="CJ225" s="305"/>
      <c r="CK225" s="305"/>
      <c r="CL225" s="305"/>
      <c r="CM225" s="305"/>
      <c r="CN225" s="305"/>
      <c r="CO225" s="305"/>
      <c r="CP225" s="305"/>
      <c r="CQ225" s="305"/>
      <c r="CR225" s="305"/>
      <c r="CS225" s="305"/>
      <c r="CT225" s="305"/>
      <c r="CU225" s="305"/>
      <c r="CV225" s="305"/>
      <c r="CW225" s="305"/>
      <c r="CX225" s="305"/>
      <c r="CY225" s="305"/>
      <c r="CZ225" s="305"/>
      <c r="DA225" s="305"/>
    </row>
    <row r="226" spans="1:105" s="2" customFormat="1" ht="12.75">
      <c r="A226" s="305"/>
      <c r="B226" s="305"/>
      <c r="C226" s="305"/>
      <c r="D226" s="305"/>
      <c r="E226" s="305"/>
      <c r="F226" s="454"/>
      <c r="G226" s="454"/>
      <c r="H226" s="455"/>
      <c r="I226" s="456"/>
      <c r="J226" s="306"/>
      <c r="K226" s="306"/>
      <c r="L226" s="454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  <c r="AL226" s="305"/>
      <c r="AM226" s="305"/>
      <c r="AN226" s="305"/>
      <c r="AO226" s="305"/>
      <c r="AP226" s="305"/>
      <c r="AQ226" s="305"/>
      <c r="AR226" s="305"/>
      <c r="AS226" s="305"/>
      <c r="AT226" s="305"/>
      <c r="AU226" s="305"/>
      <c r="AV226" s="305"/>
      <c r="AW226" s="305"/>
      <c r="AX226" s="305"/>
      <c r="AY226" s="305"/>
      <c r="AZ226" s="305"/>
      <c r="BA226" s="305"/>
      <c r="BB226" s="305"/>
      <c r="BC226" s="305"/>
      <c r="BD226" s="305"/>
      <c r="BE226" s="305"/>
      <c r="BF226" s="305"/>
      <c r="BG226" s="305"/>
      <c r="BH226" s="305"/>
      <c r="BI226" s="305"/>
      <c r="BJ226" s="305"/>
      <c r="BK226" s="305"/>
      <c r="BL226" s="305"/>
      <c r="BM226" s="305"/>
      <c r="BN226" s="305"/>
      <c r="BO226" s="305"/>
      <c r="BP226" s="305"/>
      <c r="BQ226" s="305"/>
      <c r="BR226" s="305"/>
      <c r="BS226" s="305"/>
      <c r="BT226" s="305"/>
      <c r="BU226" s="305"/>
      <c r="BV226" s="305"/>
      <c r="BW226" s="305"/>
      <c r="BX226" s="305"/>
      <c r="BY226" s="305"/>
      <c r="BZ226" s="305"/>
      <c r="CA226" s="305"/>
      <c r="CB226" s="305"/>
      <c r="CC226" s="305"/>
      <c r="CD226" s="305"/>
      <c r="CE226" s="305"/>
      <c r="CF226" s="305"/>
      <c r="CG226" s="305"/>
      <c r="CH226" s="305"/>
      <c r="CI226" s="305"/>
      <c r="CJ226" s="305"/>
      <c r="CK226" s="305"/>
      <c r="CL226" s="305"/>
      <c r="CM226" s="305"/>
      <c r="CN226" s="305"/>
      <c r="CO226" s="305"/>
      <c r="CP226" s="305"/>
      <c r="CQ226" s="305"/>
      <c r="CR226" s="305"/>
      <c r="CS226" s="305"/>
      <c r="CT226" s="305"/>
      <c r="CU226" s="305"/>
      <c r="CV226" s="305"/>
      <c r="CW226" s="305"/>
      <c r="CX226" s="305"/>
      <c r="CY226" s="305"/>
      <c r="CZ226" s="305"/>
      <c r="DA226" s="305"/>
    </row>
    <row r="227" spans="1:105" s="2" customFormat="1" ht="12.75">
      <c r="A227" s="305"/>
      <c r="B227" s="305"/>
      <c r="C227" s="305"/>
      <c r="D227" s="305"/>
      <c r="E227" s="305"/>
      <c r="F227" s="454"/>
      <c r="G227" s="454"/>
      <c r="H227" s="455"/>
      <c r="I227" s="456"/>
      <c r="J227" s="306"/>
      <c r="K227" s="306"/>
      <c r="L227" s="454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  <c r="AL227" s="305"/>
      <c r="AM227" s="305"/>
      <c r="AN227" s="305"/>
      <c r="AO227" s="305"/>
      <c r="AP227" s="305"/>
      <c r="AQ227" s="305"/>
      <c r="AR227" s="305"/>
      <c r="AS227" s="305"/>
      <c r="AT227" s="305"/>
      <c r="AU227" s="305"/>
      <c r="AV227" s="305"/>
      <c r="AW227" s="305"/>
      <c r="AX227" s="305"/>
      <c r="AY227" s="305"/>
      <c r="AZ227" s="305"/>
      <c r="BA227" s="305"/>
      <c r="BB227" s="305"/>
      <c r="BC227" s="305"/>
      <c r="BD227" s="305"/>
      <c r="BE227" s="305"/>
      <c r="BF227" s="305"/>
      <c r="BG227" s="305"/>
      <c r="BH227" s="305"/>
      <c r="BI227" s="305"/>
      <c r="BJ227" s="305"/>
      <c r="BK227" s="305"/>
      <c r="BL227" s="305"/>
      <c r="BM227" s="305"/>
      <c r="BN227" s="305"/>
      <c r="BO227" s="305"/>
      <c r="BP227" s="305"/>
      <c r="BQ227" s="305"/>
      <c r="BR227" s="305"/>
      <c r="BS227" s="305"/>
      <c r="BT227" s="305"/>
      <c r="BU227" s="305"/>
      <c r="BV227" s="305"/>
      <c r="BW227" s="305"/>
      <c r="BX227" s="305"/>
      <c r="BY227" s="305"/>
      <c r="BZ227" s="305"/>
      <c r="CA227" s="305"/>
      <c r="CB227" s="305"/>
      <c r="CC227" s="305"/>
      <c r="CD227" s="305"/>
      <c r="CE227" s="305"/>
      <c r="CF227" s="305"/>
      <c r="CG227" s="305"/>
      <c r="CH227" s="305"/>
      <c r="CI227" s="305"/>
      <c r="CJ227" s="305"/>
      <c r="CK227" s="305"/>
      <c r="CL227" s="305"/>
      <c r="CM227" s="305"/>
      <c r="CN227" s="305"/>
      <c r="CO227" s="305"/>
      <c r="CP227" s="305"/>
      <c r="CQ227" s="305"/>
      <c r="CR227" s="305"/>
      <c r="CS227" s="305"/>
      <c r="CT227" s="305"/>
      <c r="CU227" s="305"/>
      <c r="CV227" s="305"/>
      <c r="CW227" s="305"/>
      <c r="CX227" s="305"/>
      <c r="CY227" s="305"/>
      <c r="CZ227" s="305"/>
      <c r="DA227" s="305"/>
    </row>
    <row r="228" spans="1:105" s="2" customFormat="1" ht="12.75">
      <c r="A228" s="305"/>
      <c r="B228" s="305"/>
      <c r="C228" s="305"/>
      <c r="D228" s="305"/>
      <c r="E228" s="305"/>
      <c r="F228" s="454"/>
      <c r="G228" s="454"/>
      <c r="H228" s="455"/>
      <c r="I228" s="456"/>
      <c r="J228" s="306"/>
      <c r="K228" s="306"/>
      <c r="L228" s="454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  <c r="AJ228" s="305"/>
      <c r="AK228" s="305"/>
      <c r="AL228" s="305"/>
      <c r="AM228" s="305"/>
      <c r="AN228" s="305"/>
      <c r="AO228" s="305"/>
      <c r="AP228" s="305"/>
      <c r="AQ228" s="305"/>
      <c r="AR228" s="305"/>
      <c r="AS228" s="305"/>
      <c r="AT228" s="305"/>
      <c r="AU228" s="305"/>
      <c r="AV228" s="305"/>
      <c r="AW228" s="305"/>
      <c r="AX228" s="305"/>
      <c r="AY228" s="305"/>
      <c r="AZ228" s="305"/>
      <c r="BA228" s="305"/>
      <c r="BB228" s="305"/>
      <c r="BC228" s="305"/>
      <c r="BD228" s="305"/>
      <c r="BE228" s="305"/>
      <c r="BF228" s="305"/>
      <c r="BG228" s="305"/>
      <c r="BH228" s="305"/>
      <c r="BI228" s="305"/>
      <c r="BJ228" s="305"/>
      <c r="BK228" s="305"/>
      <c r="BL228" s="305"/>
      <c r="BM228" s="305"/>
      <c r="BN228" s="305"/>
      <c r="BO228" s="305"/>
      <c r="BP228" s="305"/>
      <c r="BQ228" s="305"/>
      <c r="BR228" s="305"/>
      <c r="BS228" s="305"/>
      <c r="BT228" s="305"/>
      <c r="BU228" s="305"/>
      <c r="BV228" s="305"/>
      <c r="BW228" s="305"/>
      <c r="BX228" s="305"/>
      <c r="BY228" s="305"/>
      <c r="BZ228" s="305"/>
      <c r="CA228" s="305"/>
      <c r="CB228" s="305"/>
      <c r="CC228" s="305"/>
      <c r="CD228" s="305"/>
      <c r="CE228" s="305"/>
      <c r="CF228" s="305"/>
      <c r="CG228" s="305"/>
      <c r="CH228" s="305"/>
      <c r="CI228" s="305"/>
      <c r="CJ228" s="305"/>
      <c r="CK228" s="305"/>
      <c r="CL228" s="305"/>
      <c r="CM228" s="305"/>
      <c r="CN228" s="305"/>
      <c r="CO228" s="305"/>
      <c r="CP228" s="305"/>
      <c r="CQ228" s="305"/>
      <c r="CR228" s="305"/>
      <c r="CS228" s="305"/>
      <c r="CT228" s="305"/>
      <c r="CU228" s="305"/>
      <c r="CV228" s="305"/>
      <c r="CW228" s="305"/>
      <c r="CX228" s="305"/>
      <c r="CY228" s="305"/>
      <c r="CZ228" s="305"/>
      <c r="DA228" s="305"/>
    </row>
    <row r="229" spans="1:105" s="2" customFormat="1" ht="12.75">
      <c r="A229" s="305"/>
      <c r="B229" s="305"/>
      <c r="C229" s="305"/>
      <c r="D229" s="305"/>
      <c r="E229" s="305"/>
      <c r="F229" s="454"/>
      <c r="G229" s="454"/>
      <c r="H229" s="455"/>
      <c r="I229" s="456"/>
      <c r="J229" s="306"/>
      <c r="K229" s="306"/>
      <c r="L229" s="454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  <c r="AL229" s="305"/>
      <c r="AM229" s="305"/>
      <c r="AN229" s="305"/>
      <c r="AO229" s="305"/>
      <c r="AP229" s="305"/>
      <c r="AQ229" s="305"/>
      <c r="AR229" s="305"/>
      <c r="AS229" s="305"/>
      <c r="AT229" s="305"/>
      <c r="AU229" s="305"/>
      <c r="AV229" s="305"/>
      <c r="AW229" s="305"/>
      <c r="AX229" s="305"/>
      <c r="AY229" s="305"/>
      <c r="AZ229" s="305"/>
      <c r="BA229" s="305"/>
      <c r="BB229" s="305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N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  <c r="CA229" s="305"/>
      <c r="CB229" s="305"/>
      <c r="CC229" s="305"/>
      <c r="CD229" s="305"/>
      <c r="CE229" s="305"/>
      <c r="CF229" s="305"/>
      <c r="CG229" s="305"/>
      <c r="CH229" s="305"/>
      <c r="CI229" s="305"/>
      <c r="CJ229" s="305"/>
      <c r="CK229" s="305"/>
      <c r="CL229" s="305"/>
      <c r="CM229" s="305"/>
      <c r="CN229" s="305"/>
      <c r="CO229" s="305"/>
      <c r="CP229" s="305"/>
      <c r="CQ229" s="305"/>
      <c r="CR229" s="305"/>
      <c r="CS229" s="305"/>
      <c r="CT229" s="305"/>
      <c r="CU229" s="305"/>
      <c r="CV229" s="305"/>
      <c r="CW229" s="305"/>
      <c r="CX229" s="305"/>
      <c r="CY229" s="305"/>
      <c r="CZ229" s="305"/>
      <c r="DA229" s="305"/>
    </row>
    <row r="230" spans="1:105" s="2" customFormat="1" ht="12.75">
      <c r="A230" s="305"/>
      <c r="B230" s="305"/>
      <c r="C230" s="305"/>
      <c r="D230" s="305"/>
      <c r="E230" s="305"/>
      <c r="F230" s="454"/>
      <c r="G230" s="454"/>
      <c r="H230" s="455"/>
      <c r="I230" s="456"/>
      <c r="J230" s="306"/>
      <c r="K230" s="306"/>
      <c r="L230" s="454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  <c r="AN230" s="305"/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/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5"/>
      <c r="BW230" s="305"/>
      <c r="BX230" s="305"/>
      <c r="BY230" s="305"/>
      <c r="BZ230" s="305"/>
      <c r="CA230" s="305"/>
      <c r="CB230" s="305"/>
      <c r="CC230" s="305"/>
      <c r="CD230" s="305"/>
      <c r="CE230" s="305"/>
      <c r="CF230" s="305"/>
      <c r="CG230" s="305"/>
      <c r="CH230" s="305"/>
      <c r="CI230" s="305"/>
      <c r="CJ230" s="305"/>
      <c r="CK230" s="305"/>
      <c r="CL230" s="305"/>
      <c r="CM230" s="305"/>
      <c r="CN230" s="305"/>
      <c r="CO230" s="305"/>
      <c r="CP230" s="305"/>
      <c r="CQ230" s="305"/>
      <c r="CR230" s="305"/>
      <c r="CS230" s="305"/>
      <c r="CT230" s="305"/>
      <c r="CU230" s="305"/>
      <c r="CV230" s="305"/>
      <c r="CW230" s="305"/>
      <c r="CX230" s="305"/>
      <c r="CY230" s="305"/>
      <c r="CZ230" s="305"/>
      <c r="DA230" s="305"/>
    </row>
    <row r="231" spans="1:105" s="2" customFormat="1" ht="12.75">
      <c r="A231" s="305"/>
      <c r="B231" s="305"/>
      <c r="C231" s="305"/>
      <c r="D231" s="305"/>
      <c r="E231" s="305"/>
      <c r="F231" s="454"/>
      <c r="G231" s="454"/>
      <c r="H231" s="455"/>
      <c r="I231" s="456"/>
      <c r="J231" s="306"/>
      <c r="K231" s="306"/>
      <c r="L231" s="454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  <c r="AJ231" s="305"/>
      <c r="AK231" s="305"/>
      <c r="AL231" s="305"/>
      <c r="AM231" s="305"/>
      <c r="AN231" s="305"/>
      <c r="AO231" s="305"/>
      <c r="AP231" s="305"/>
      <c r="AQ231" s="305"/>
      <c r="AR231" s="305"/>
      <c r="AS231" s="305"/>
      <c r="AT231" s="305"/>
      <c r="AU231" s="305"/>
      <c r="AV231" s="305"/>
      <c r="AW231" s="305"/>
      <c r="AX231" s="305"/>
      <c r="AY231" s="305"/>
      <c r="AZ231" s="305"/>
      <c r="BA231" s="305"/>
      <c r="BB231" s="305"/>
      <c r="BC231" s="305"/>
      <c r="BD231" s="305"/>
      <c r="BE231" s="305"/>
      <c r="BF231" s="305"/>
      <c r="BG231" s="305"/>
      <c r="BH231" s="305"/>
      <c r="BI231" s="305"/>
      <c r="BJ231" s="305"/>
      <c r="BK231" s="305"/>
      <c r="BL231" s="305"/>
      <c r="BM231" s="305"/>
      <c r="BN231" s="305"/>
      <c r="BO231" s="305"/>
      <c r="BP231" s="305"/>
      <c r="BQ231" s="305"/>
      <c r="BR231" s="305"/>
      <c r="BS231" s="305"/>
      <c r="BT231" s="305"/>
      <c r="BU231" s="305"/>
      <c r="BV231" s="305"/>
      <c r="BW231" s="305"/>
      <c r="BX231" s="305"/>
      <c r="BY231" s="305"/>
      <c r="BZ231" s="305"/>
      <c r="CA231" s="305"/>
      <c r="CB231" s="305"/>
      <c r="CC231" s="305"/>
      <c r="CD231" s="305"/>
      <c r="CE231" s="305"/>
      <c r="CF231" s="305"/>
      <c r="CG231" s="305"/>
      <c r="CH231" s="305"/>
      <c r="CI231" s="305"/>
      <c r="CJ231" s="305"/>
      <c r="CK231" s="305"/>
      <c r="CL231" s="305"/>
      <c r="CM231" s="305"/>
      <c r="CN231" s="305"/>
      <c r="CO231" s="305"/>
      <c r="CP231" s="305"/>
      <c r="CQ231" s="305"/>
      <c r="CR231" s="305"/>
      <c r="CS231" s="305"/>
      <c r="CT231" s="305"/>
      <c r="CU231" s="305"/>
      <c r="CV231" s="305"/>
      <c r="CW231" s="305"/>
      <c r="CX231" s="305"/>
      <c r="CY231" s="305"/>
      <c r="CZ231" s="305"/>
      <c r="DA231" s="305"/>
    </row>
    <row r="232" spans="1:105" s="2" customFormat="1" ht="12.75">
      <c r="A232" s="305"/>
      <c r="B232" s="305"/>
      <c r="C232" s="305"/>
      <c r="D232" s="305"/>
      <c r="E232" s="305"/>
      <c r="F232" s="454"/>
      <c r="G232" s="454"/>
      <c r="H232" s="455"/>
      <c r="I232" s="456"/>
      <c r="J232" s="306"/>
      <c r="K232" s="306"/>
      <c r="L232" s="454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  <c r="AL232" s="305"/>
      <c r="AM232" s="305"/>
      <c r="AN232" s="305"/>
      <c r="AO232" s="305"/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/>
      <c r="BM232" s="305"/>
      <c r="BN232" s="305"/>
      <c r="BO232" s="305"/>
      <c r="BP232" s="305"/>
      <c r="BQ232" s="305"/>
      <c r="BR232" s="305"/>
      <c r="BS232" s="305"/>
      <c r="BT232" s="305"/>
      <c r="BU232" s="305"/>
      <c r="BV232" s="305"/>
      <c r="BW232" s="305"/>
      <c r="BX232" s="305"/>
      <c r="BY232" s="305"/>
      <c r="BZ232" s="305"/>
      <c r="CA232" s="305"/>
      <c r="CB232" s="305"/>
      <c r="CC232" s="305"/>
      <c r="CD232" s="305"/>
      <c r="CE232" s="305"/>
      <c r="CF232" s="305"/>
      <c r="CG232" s="305"/>
      <c r="CH232" s="305"/>
      <c r="CI232" s="305"/>
      <c r="CJ232" s="305"/>
      <c r="CK232" s="305"/>
      <c r="CL232" s="305"/>
      <c r="CM232" s="305"/>
      <c r="CN232" s="305"/>
      <c r="CO232" s="305"/>
      <c r="CP232" s="305"/>
      <c r="CQ232" s="305"/>
      <c r="CR232" s="305"/>
      <c r="CS232" s="305"/>
      <c r="CT232" s="305"/>
      <c r="CU232" s="305"/>
      <c r="CV232" s="305"/>
      <c r="CW232" s="305"/>
      <c r="CX232" s="305"/>
      <c r="CY232" s="305"/>
      <c r="CZ232" s="305"/>
      <c r="DA232" s="305"/>
    </row>
    <row r="233" spans="1:105" s="2" customFormat="1" ht="12.75">
      <c r="A233" s="305"/>
      <c r="B233" s="305"/>
      <c r="C233" s="305"/>
      <c r="D233" s="305"/>
      <c r="E233" s="305"/>
      <c r="F233" s="454"/>
      <c r="G233" s="454"/>
      <c r="H233" s="455"/>
      <c r="I233" s="456"/>
      <c r="J233" s="306"/>
      <c r="K233" s="306"/>
      <c r="L233" s="454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  <c r="AL233" s="305"/>
      <c r="AM233" s="305"/>
      <c r="AN233" s="305"/>
      <c r="AO233" s="305"/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05"/>
      <c r="BG233" s="305"/>
      <c r="BH233" s="305"/>
      <c r="BI233" s="305"/>
      <c r="BJ233" s="305"/>
      <c r="BK233" s="305"/>
      <c r="BL233" s="305"/>
      <c r="BM233" s="305"/>
      <c r="BN233" s="305"/>
      <c r="BO233" s="305"/>
      <c r="BP233" s="305"/>
      <c r="BQ233" s="305"/>
      <c r="BR233" s="305"/>
      <c r="BS233" s="305"/>
      <c r="BT233" s="305"/>
      <c r="BU233" s="305"/>
      <c r="BV233" s="305"/>
      <c r="BW233" s="305"/>
      <c r="BX233" s="305"/>
      <c r="BY233" s="305"/>
      <c r="BZ233" s="305"/>
      <c r="CA233" s="305"/>
      <c r="CB233" s="305"/>
      <c r="CC233" s="305"/>
      <c r="CD233" s="305"/>
      <c r="CE233" s="305"/>
      <c r="CF233" s="305"/>
      <c r="CG233" s="305"/>
      <c r="CH233" s="305"/>
      <c r="CI233" s="305"/>
      <c r="CJ233" s="305"/>
      <c r="CK233" s="305"/>
      <c r="CL233" s="305"/>
      <c r="CM233" s="305"/>
      <c r="CN233" s="305"/>
      <c r="CO233" s="305"/>
      <c r="CP233" s="305"/>
      <c r="CQ233" s="305"/>
      <c r="CR233" s="305"/>
      <c r="CS233" s="305"/>
      <c r="CT233" s="305"/>
      <c r="CU233" s="305"/>
      <c r="CV233" s="305"/>
      <c r="CW233" s="305"/>
      <c r="CX233" s="305"/>
      <c r="CY233" s="305"/>
      <c r="CZ233" s="305"/>
      <c r="DA233" s="305"/>
    </row>
    <row r="234" spans="1:105" s="2" customFormat="1" ht="12.75">
      <c r="A234" s="305"/>
      <c r="B234" s="305"/>
      <c r="C234" s="305"/>
      <c r="D234" s="305"/>
      <c r="E234" s="305"/>
      <c r="F234" s="454"/>
      <c r="G234" s="454"/>
      <c r="H234" s="455"/>
      <c r="I234" s="456"/>
      <c r="J234" s="306"/>
      <c r="K234" s="306"/>
      <c r="L234" s="454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305"/>
      <c r="AC234" s="305"/>
      <c r="AD234" s="305"/>
      <c r="AE234" s="305"/>
      <c r="AF234" s="305"/>
      <c r="AG234" s="305"/>
      <c r="AH234" s="305"/>
      <c r="AI234" s="305"/>
      <c r="AJ234" s="305"/>
      <c r="AK234" s="305"/>
      <c r="AL234" s="305"/>
      <c r="AM234" s="305"/>
      <c r="AN234" s="305"/>
      <c r="AO234" s="305"/>
      <c r="AP234" s="305"/>
      <c r="AQ234" s="305"/>
      <c r="AR234" s="305"/>
      <c r="AS234" s="305"/>
      <c r="AT234" s="305"/>
      <c r="AU234" s="305"/>
      <c r="AV234" s="305"/>
      <c r="AW234" s="305"/>
      <c r="AX234" s="305"/>
      <c r="AY234" s="305"/>
      <c r="AZ234" s="305"/>
      <c r="BA234" s="305"/>
      <c r="BB234" s="305"/>
      <c r="BC234" s="305"/>
      <c r="BD234" s="305"/>
      <c r="BE234" s="305"/>
      <c r="BF234" s="305"/>
      <c r="BG234" s="305"/>
      <c r="BH234" s="305"/>
      <c r="BI234" s="305"/>
      <c r="BJ234" s="305"/>
      <c r="BK234" s="305"/>
      <c r="BL234" s="305"/>
      <c r="BM234" s="305"/>
      <c r="BN234" s="305"/>
      <c r="BO234" s="305"/>
      <c r="BP234" s="305"/>
      <c r="BQ234" s="305"/>
      <c r="BR234" s="305"/>
      <c r="BS234" s="305"/>
      <c r="BT234" s="305"/>
      <c r="BU234" s="305"/>
      <c r="BV234" s="305"/>
      <c r="BW234" s="305"/>
      <c r="BX234" s="305"/>
      <c r="BY234" s="305"/>
      <c r="BZ234" s="305"/>
      <c r="CA234" s="305"/>
      <c r="CB234" s="305"/>
      <c r="CC234" s="305"/>
      <c r="CD234" s="305"/>
      <c r="CE234" s="305"/>
      <c r="CF234" s="305"/>
      <c r="CG234" s="305"/>
      <c r="CH234" s="305"/>
      <c r="CI234" s="305"/>
      <c r="CJ234" s="305"/>
      <c r="CK234" s="305"/>
      <c r="CL234" s="305"/>
      <c r="CM234" s="305"/>
      <c r="CN234" s="305"/>
      <c r="CO234" s="305"/>
      <c r="CP234" s="305"/>
      <c r="CQ234" s="305"/>
      <c r="CR234" s="305"/>
      <c r="CS234" s="305"/>
      <c r="CT234" s="305"/>
      <c r="CU234" s="305"/>
      <c r="CV234" s="305"/>
      <c r="CW234" s="305"/>
      <c r="CX234" s="305"/>
      <c r="CY234" s="305"/>
      <c r="CZ234" s="305"/>
      <c r="DA234" s="305"/>
    </row>
    <row r="235" spans="1:105" s="2" customFormat="1" ht="12.75">
      <c r="A235" s="305"/>
      <c r="B235" s="305"/>
      <c r="C235" s="305"/>
      <c r="D235" s="305"/>
      <c r="E235" s="305"/>
      <c r="F235" s="454"/>
      <c r="G235" s="454"/>
      <c r="H235" s="455"/>
      <c r="I235" s="456"/>
      <c r="J235" s="306"/>
      <c r="K235" s="306"/>
      <c r="L235" s="454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  <c r="AL235" s="305"/>
      <c r="AM235" s="305"/>
      <c r="AN235" s="305"/>
      <c r="AO235" s="305"/>
      <c r="AP235" s="305"/>
      <c r="AQ235" s="305"/>
      <c r="AR235" s="305"/>
      <c r="AS235" s="305"/>
      <c r="AT235" s="305"/>
      <c r="AU235" s="305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305"/>
      <c r="BG235" s="305"/>
      <c r="BH235" s="305"/>
      <c r="BI235" s="305"/>
      <c r="BJ235" s="305"/>
      <c r="BK235" s="305"/>
      <c r="BL235" s="305"/>
      <c r="BM235" s="305"/>
      <c r="BN235" s="305"/>
      <c r="BO235" s="305"/>
      <c r="BP235" s="305"/>
      <c r="BQ235" s="305"/>
      <c r="BR235" s="305"/>
      <c r="BS235" s="305"/>
      <c r="BT235" s="305"/>
      <c r="BU235" s="305"/>
      <c r="BV235" s="305"/>
      <c r="BW235" s="305"/>
      <c r="BX235" s="305"/>
      <c r="BY235" s="305"/>
      <c r="BZ235" s="305"/>
      <c r="CA235" s="305"/>
      <c r="CB235" s="305"/>
      <c r="CC235" s="305"/>
      <c r="CD235" s="305"/>
      <c r="CE235" s="305"/>
      <c r="CF235" s="305"/>
      <c r="CG235" s="305"/>
      <c r="CH235" s="305"/>
      <c r="CI235" s="305"/>
      <c r="CJ235" s="305"/>
      <c r="CK235" s="305"/>
      <c r="CL235" s="305"/>
      <c r="CM235" s="305"/>
      <c r="CN235" s="305"/>
      <c r="CO235" s="305"/>
      <c r="CP235" s="305"/>
      <c r="CQ235" s="305"/>
      <c r="CR235" s="305"/>
      <c r="CS235" s="305"/>
      <c r="CT235" s="305"/>
      <c r="CU235" s="305"/>
      <c r="CV235" s="305"/>
      <c r="CW235" s="305"/>
      <c r="CX235" s="305"/>
      <c r="CY235" s="305"/>
      <c r="CZ235" s="305"/>
      <c r="DA235" s="305"/>
    </row>
    <row r="236" spans="1:105" s="2" customFormat="1" ht="12.75">
      <c r="A236" s="305"/>
      <c r="B236" s="305"/>
      <c r="C236" s="305"/>
      <c r="D236" s="305"/>
      <c r="E236" s="305"/>
      <c r="F236" s="454"/>
      <c r="G236" s="454"/>
      <c r="H236" s="455"/>
      <c r="I236" s="456"/>
      <c r="J236" s="306"/>
      <c r="K236" s="306"/>
      <c r="L236" s="454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5"/>
      <c r="AF236" s="305"/>
      <c r="AG236" s="305"/>
      <c r="AH236" s="305"/>
      <c r="AI236" s="305"/>
      <c r="AJ236" s="305"/>
      <c r="AK236" s="305"/>
      <c r="AL236" s="305"/>
      <c r="AM236" s="305"/>
      <c r="AN236" s="305"/>
      <c r="AO236" s="305"/>
      <c r="AP236" s="305"/>
      <c r="AQ236" s="305"/>
      <c r="AR236" s="305"/>
      <c r="AS236" s="305"/>
      <c r="AT236" s="305"/>
      <c r="AU236" s="305"/>
      <c r="AV236" s="305"/>
      <c r="AW236" s="305"/>
      <c r="AX236" s="305"/>
      <c r="AY236" s="305"/>
      <c r="AZ236" s="305"/>
      <c r="BA236" s="305"/>
      <c r="BB236" s="305"/>
      <c r="BC236" s="305"/>
      <c r="BD236" s="305"/>
      <c r="BE236" s="305"/>
      <c r="BF236" s="305"/>
      <c r="BG236" s="305"/>
      <c r="BH236" s="305"/>
      <c r="BI236" s="305"/>
      <c r="BJ236" s="305"/>
      <c r="BK236" s="305"/>
      <c r="BL236" s="305"/>
      <c r="BM236" s="305"/>
      <c r="BN236" s="305"/>
      <c r="BO236" s="305"/>
      <c r="BP236" s="305"/>
      <c r="BQ236" s="305"/>
      <c r="BR236" s="305"/>
      <c r="BS236" s="305"/>
      <c r="BT236" s="305"/>
      <c r="BU236" s="305"/>
      <c r="BV236" s="305"/>
      <c r="BW236" s="305"/>
      <c r="BX236" s="305"/>
      <c r="BY236" s="305"/>
      <c r="BZ236" s="305"/>
      <c r="CA236" s="305"/>
      <c r="CB236" s="305"/>
      <c r="CC236" s="305"/>
      <c r="CD236" s="305"/>
      <c r="CE236" s="305"/>
      <c r="CF236" s="305"/>
      <c r="CG236" s="305"/>
      <c r="CH236" s="305"/>
      <c r="CI236" s="305"/>
      <c r="CJ236" s="305"/>
      <c r="CK236" s="305"/>
      <c r="CL236" s="305"/>
      <c r="CM236" s="305"/>
      <c r="CN236" s="305"/>
      <c r="CO236" s="305"/>
      <c r="CP236" s="305"/>
      <c r="CQ236" s="305"/>
      <c r="CR236" s="305"/>
      <c r="CS236" s="305"/>
      <c r="CT236" s="305"/>
      <c r="CU236" s="305"/>
      <c r="CV236" s="305"/>
      <c r="CW236" s="305"/>
      <c r="CX236" s="305"/>
      <c r="CY236" s="305"/>
      <c r="CZ236" s="305"/>
      <c r="DA236" s="305"/>
    </row>
    <row r="237" spans="1:105" s="2" customFormat="1" ht="12.75">
      <c r="A237" s="305"/>
      <c r="B237" s="305"/>
      <c r="C237" s="305"/>
      <c r="D237" s="305"/>
      <c r="E237" s="305"/>
      <c r="F237" s="454"/>
      <c r="G237" s="454"/>
      <c r="H237" s="455"/>
      <c r="I237" s="456"/>
      <c r="J237" s="306"/>
      <c r="K237" s="306"/>
      <c r="L237" s="454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305"/>
      <c r="AC237" s="305"/>
      <c r="AD237" s="305"/>
      <c r="AE237" s="305"/>
      <c r="AF237" s="305"/>
      <c r="AG237" s="305"/>
      <c r="AH237" s="305"/>
      <c r="AI237" s="305"/>
      <c r="AJ237" s="305"/>
      <c r="AK237" s="305"/>
      <c r="AL237" s="305"/>
      <c r="AM237" s="305"/>
      <c r="AN237" s="305"/>
      <c r="AO237" s="305"/>
      <c r="AP237" s="305"/>
      <c r="AQ237" s="305"/>
      <c r="AR237" s="305"/>
      <c r="AS237" s="305"/>
      <c r="AT237" s="305"/>
      <c r="AU237" s="305"/>
      <c r="AV237" s="305"/>
      <c r="AW237" s="305"/>
      <c r="AX237" s="305"/>
      <c r="AY237" s="305"/>
      <c r="AZ237" s="305"/>
      <c r="BA237" s="305"/>
      <c r="BB237" s="305"/>
      <c r="BC237" s="305"/>
      <c r="BD237" s="305"/>
      <c r="BE237" s="305"/>
      <c r="BF237" s="305"/>
      <c r="BG237" s="305"/>
      <c r="BH237" s="305"/>
      <c r="BI237" s="305"/>
      <c r="BJ237" s="305"/>
      <c r="BK237" s="305"/>
      <c r="BL237" s="305"/>
      <c r="BM237" s="305"/>
      <c r="BN237" s="305"/>
      <c r="BO237" s="305"/>
      <c r="BP237" s="305"/>
      <c r="BQ237" s="305"/>
      <c r="BR237" s="305"/>
      <c r="BS237" s="305"/>
      <c r="BT237" s="305"/>
      <c r="BU237" s="305"/>
      <c r="BV237" s="305"/>
      <c r="BW237" s="305"/>
      <c r="BX237" s="305"/>
      <c r="BY237" s="305"/>
      <c r="BZ237" s="305"/>
      <c r="CA237" s="305"/>
      <c r="CB237" s="305"/>
      <c r="CC237" s="305"/>
      <c r="CD237" s="305"/>
      <c r="CE237" s="305"/>
      <c r="CF237" s="305"/>
      <c r="CG237" s="305"/>
      <c r="CH237" s="305"/>
      <c r="CI237" s="305"/>
      <c r="CJ237" s="305"/>
      <c r="CK237" s="305"/>
      <c r="CL237" s="305"/>
      <c r="CM237" s="305"/>
      <c r="CN237" s="305"/>
      <c r="CO237" s="305"/>
      <c r="CP237" s="305"/>
      <c r="CQ237" s="305"/>
      <c r="CR237" s="305"/>
      <c r="CS237" s="305"/>
      <c r="CT237" s="305"/>
      <c r="CU237" s="305"/>
      <c r="CV237" s="305"/>
      <c r="CW237" s="305"/>
      <c r="CX237" s="305"/>
      <c r="CY237" s="305"/>
      <c r="CZ237" s="305"/>
      <c r="DA237" s="305"/>
    </row>
    <row r="238" spans="1:105" s="2" customFormat="1" ht="12.75">
      <c r="A238" s="305"/>
      <c r="B238" s="305"/>
      <c r="C238" s="305"/>
      <c r="D238" s="305"/>
      <c r="E238" s="305"/>
      <c r="F238" s="454"/>
      <c r="G238" s="454"/>
      <c r="H238" s="455"/>
      <c r="I238" s="456"/>
      <c r="J238" s="306"/>
      <c r="K238" s="306"/>
      <c r="L238" s="454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5"/>
      <c r="AD238" s="305"/>
      <c r="AE238" s="305"/>
      <c r="AF238" s="305"/>
      <c r="AG238" s="305"/>
      <c r="AH238" s="305"/>
      <c r="AI238" s="305"/>
      <c r="AJ238" s="305"/>
      <c r="AK238" s="305"/>
      <c r="AL238" s="305"/>
      <c r="AM238" s="305"/>
      <c r="AN238" s="305"/>
      <c r="AO238" s="305"/>
      <c r="AP238" s="305"/>
      <c r="AQ238" s="305"/>
      <c r="AR238" s="305"/>
      <c r="AS238" s="305"/>
      <c r="AT238" s="305"/>
      <c r="AU238" s="305"/>
      <c r="AV238" s="305"/>
      <c r="AW238" s="305"/>
      <c r="AX238" s="305"/>
      <c r="AY238" s="305"/>
      <c r="AZ238" s="305"/>
      <c r="BA238" s="305"/>
      <c r="BB238" s="305"/>
      <c r="BC238" s="305"/>
      <c r="BD238" s="305"/>
      <c r="BE238" s="305"/>
      <c r="BF238" s="305"/>
      <c r="BG238" s="305"/>
      <c r="BH238" s="305"/>
      <c r="BI238" s="305"/>
      <c r="BJ238" s="305"/>
      <c r="BK238" s="305"/>
      <c r="BL238" s="305"/>
      <c r="BM238" s="305"/>
      <c r="BN238" s="305"/>
      <c r="BO238" s="305"/>
      <c r="BP238" s="305"/>
      <c r="BQ238" s="305"/>
      <c r="BR238" s="305"/>
      <c r="BS238" s="305"/>
      <c r="BT238" s="305"/>
      <c r="BU238" s="305"/>
      <c r="BV238" s="305"/>
      <c r="BW238" s="305"/>
      <c r="BX238" s="305"/>
      <c r="BY238" s="305"/>
      <c r="BZ238" s="305"/>
      <c r="CA238" s="305"/>
      <c r="CB238" s="305"/>
      <c r="CC238" s="305"/>
      <c r="CD238" s="305"/>
      <c r="CE238" s="305"/>
      <c r="CF238" s="305"/>
      <c r="CG238" s="305"/>
      <c r="CH238" s="305"/>
      <c r="CI238" s="305"/>
      <c r="CJ238" s="305"/>
      <c r="CK238" s="305"/>
      <c r="CL238" s="305"/>
      <c r="CM238" s="305"/>
      <c r="CN238" s="305"/>
      <c r="CO238" s="305"/>
      <c r="CP238" s="305"/>
      <c r="CQ238" s="305"/>
      <c r="CR238" s="305"/>
      <c r="CS238" s="305"/>
      <c r="CT238" s="305"/>
      <c r="CU238" s="305"/>
      <c r="CV238" s="305"/>
      <c r="CW238" s="305"/>
      <c r="CX238" s="305"/>
      <c r="CY238" s="305"/>
      <c r="CZ238" s="305"/>
      <c r="DA238" s="305"/>
    </row>
    <row r="239" spans="1:105" s="2" customFormat="1" ht="12.75">
      <c r="A239" s="305"/>
      <c r="B239" s="305"/>
      <c r="C239" s="305"/>
      <c r="D239" s="305"/>
      <c r="E239" s="305"/>
      <c r="F239" s="454"/>
      <c r="G239" s="454"/>
      <c r="H239" s="455"/>
      <c r="I239" s="456"/>
      <c r="J239" s="306"/>
      <c r="K239" s="306"/>
      <c r="L239" s="454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  <c r="AL239" s="305"/>
      <c r="AM239" s="305"/>
      <c r="AN239" s="305"/>
      <c r="AO239" s="305"/>
      <c r="AP239" s="305"/>
      <c r="AQ239" s="305"/>
      <c r="AR239" s="305"/>
      <c r="AS239" s="305"/>
      <c r="AT239" s="305"/>
      <c r="AU239" s="305"/>
      <c r="AV239" s="305"/>
      <c r="AW239" s="305"/>
      <c r="AX239" s="305"/>
      <c r="AY239" s="305"/>
      <c r="AZ239" s="305"/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/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5"/>
      <c r="BW239" s="305"/>
      <c r="BX239" s="305"/>
      <c r="BY239" s="305"/>
      <c r="BZ239" s="305"/>
      <c r="CA239" s="305"/>
      <c r="CB239" s="305"/>
      <c r="CC239" s="305"/>
      <c r="CD239" s="305"/>
      <c r="CE239" s="305"/>
      <c r="CF239" s="305"/>
      <c r="CG239" s="305"/>
      <c r="CH239" s="305"/>
      <c r="CI239" s="305"/>
      <c r="CJ239" s="305"/>
      <c r="CK239" s="305"/>
      <c r="CL239" s="305"/>
      <c r="CM239" s="305"/>
      <c r="CN239" s="305"/>
      <c r="CO239" s="305"/>
      <c r="CP239" s="305"/>
      <c r="CQ239" s="305"/>
      <c r="CR239" s="305"/>
      <c r="CS239" s="305"/>
      <c r="CT239" s="305"/>
      <c r="CU239" s="305"/>
      <c r="CV239" s="305"/>
      <c r="CW239" s="305"/>
      <c r="CX239" s="305"/>
      <c r="CY239" s="305"/>
      <c r="CZ239" s="305"/>
      <c r="DA239" s="305"/>
    </row>
    <row r="240" spans="1:105" s="2" customFormat="1" ht="12.75">
      <c r="A240" s="305"/>
      <c r="B240" s="305"/>
      <c r="C240" s="305"/>
      <c r="D240" s="305"/>
      <c r="E240" s="305"/>
      <c r="F240" s="454"/>
      <c r="G240" s="454"/>
      <c r="H240" s="455"/>
      <c r="I240" s="456"/>
      <c r="J240" s="306"/>
      <c r="K240" s="306"/>
      <c r="L240" s="454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  <c r="AL240" s="305"/>
      <c r="AM240" s="305"/>
      <c r="AN240" s="305"/>
      <c r="AO240" s="305"/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/>
      <c r="BM240" s="305"/>
      <c r="BN240" s="305"/>
      <c r="BO240" s="305"/>
      <c r="BP240" s="305"/>
      <c r="BQ240" s="305"/>
      <c r="BR240" s="305"/>
      <c r="BS240" s="305"/>
      <c r="BT240" s="305"/>
      <c r="BU240" s="305"/>
      <c r="BV240" s="305"/>
      <c r="BW240" s="305"/>
      <c r="BX240" s="305"/>
      <c r="BY240" s="305"/>
      <c r="BZ240" s="305"/>
      <c r="CA240" s="305"/>
      <c r="CB240" s="305"/>
      <c r="CC240" s="305"/>
      <c r="CD240" s="305"/>
      <c r="CE240" s="305"/>
      <c r="CF240" s="305"/>
      <c r="CG240" s="305"/>
      <c r="CH240" s="305"/>
      <c r="CI240" s="305"/>
      <c r="CJ240" s="305"/>
      <c r="CK240" s="305"/>
      <c r="CL240" s="305"/>
      <c r="CM240" s="305"/>
      <c r="CN240" s="305"/>
      <c r="CO240" s="305"/>
      <c r="CP240" s="305"/>
      <c r="CQ240" s="305"/>
      <c r="CR240" s="305"/>
      <c r="CS240" s="305"/>
      <c r="CT240" s="305"/>
      <c r="CU240" s="305"/>
      <c r="CV240" s="305"/>
      <c r="CW240" s="305"/>
      <c r="CX240" s="305"/>
      <c r="CY240" s="305"/>
      <c r="CZ240" s="305"/>
      <c r="DA240" s="305"/>
    </row>
    <row r="241" spans="1:105" s="2" customFormat="1" ht="12.75">
      <c r="A241" s="305"/>
      <c r="B241" s="305"/>
      <c r="C241" s="305"/>
      <c r="D241" s="305"/>
      <c r="E241" s="305"/>
      <c r="F241" s="454"/>
      <c r="G241" s="454"/>
      <c r="H241" s="455"/>
      <c r="I241" s="456"/>
      <c r="J241" s="306"/>
      <c r="K241" s="306"/>
      <c r="L241" s="454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  <c r="AL241" s="305"/>
      <c r="AM241" s="305"/>
      <c r="AN241" s="305"/>
      <c r="AO241" s="305"/>
      <c r="AP241" s="305"/>
      <c r="AQ241" s="305"/>
      <c r="AR241" s="305"/>
      <c r="AS241" s="305"/>
      <c r="AT241" s="305"/>
      <c r="AU241" s="305"/>
      <c r="AV241" s="305"/>
      <c r="AW241" s="305"/>
      <c r="AX241" s="305"/>
      <c r="AY241" s="305"/>
      <c r="AZ241" s="305"/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/>
      <c r="BM241" s="305"/>
      <c r="BN241" s="305"/>
      <c r="BO241" s="305"/>
      <c r="BP241" s="305"/>
      <c r="BQ241" s="305"/>
      <c r="BR241" s="305"/>
      <c r="BS241" s="305"/>
      <c r="BT241" s="305"/>
      <c r="BU241" s="305"/>
      <c r="BV241" s="305"/>
      <c r="BW241" s="305"/>
      <c r="BX241" s="305"/>
      <c r="BY241" s="305"/>
      <c r="BZ241" s="305"/>
      <c r="CA241" s="305"/>
      <c r="CB241" s="305"/>
      <c r="CC241" s="305"/>
      <c r="CD241" s="305"/>
      <c r="CE241" s="305"/>
      <c r="CF241" s="305"/>
      <c r="CG241" s="305"/>
      <c r="CH241" s="305"/>
      <c r="CI241" s="305"/>
      <c r="CJ241" s="305"/>
      <c r="CK241" s="305"/>
      <c r="CL241" s="305"/>
      <c r="CM241" s="305"/>
      <c r="CN241" s="305"/>
      <c r="CO241" s="305"/>
      <c r="CP241" s="305"/>
      <c r="CQ241" s="305"/>
      <c r="CR241" s="305"/>
      <c r="CS241" s="305"/>
      <c r="CT241" s="305"/>
      <c r="CU241" s="305"/>
      <c r="CV241" s="305"/>
      <c r="CW241" s="305"/>
      <c r="CX241" s="305"/>
      <c r="CY241" s="305"/>
      <c r="CZ241" s="305"/>
      <c r="DA241" s="305"/>
    </row>
    <row r="242" spans="1:105" s="2" customFormat="1" ht="12.75">
      <c r="A242" s="305"/>
      <c r="B242" s="305"/>
      <c r="C242" s="305"/>
      <c r="D242" s="305"/>
      <c r="E242" s="305"/>
      <c r="F242" s="454"/>
      <c r="G242" s="454"/>
      <c r="H242" s="455"/>
      <c r="I242" s="456"/>
      <c r="J242" s="306"/>
      <c r="K242" s="306"/>
      <c r="L242" s="454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05"/>
      <c r="BG242" s="305"/>
      <c r="BH242" s="305"/>
      <c r="BI242" s="305"/>
      <c r="BJ242" s="305"/>
      <c r="BK242" s="305"/>
      <c r="BL242" s="305"/>
      <c r="BM242" s="305"/>
      <c r="BN242" s="305"/>
      <c r="BO242" s="305"/>
      <c r="BP242" s="305"/>
      <c r="BQ242" s="305"/>
      <c r="BR242" s="305"/>
      <c r="BS242" s="305"/>
      <c r="BT242" s="305"/>
      <c r="BU242" s="305"/>
      <c r="BV242" s="305"/>
      <c r="BW242" s="305"/>
      <c r="BX242" s="305"/>
      <c r="BY242" s="305"/>
      <c r="BZ242" s="305"/>
      <c r="CA242" s="305"/>
      <c r="CB242" s="305"/>
      <c r="CC242" s="305"/>
      <c r="CD242" s="305"/>
      <c r="CE242" s="305"/>
      <c r="CF242" s="305"/>
      <c r="CG242" s="305"/>
      <c r="CH242" s="305"/>
      <c r="CI242" s="305"/>
      <c r="CJ242" s="305"/>
      <c r="CK242" s="305"/>
      <c r="CL242" s="305"/>
      <c r="CM242" s="305"/>
      <c r="CN242" s="305"/>
      <c r="CO242" s="305"/>
      <c r="CP242" s="305"/>
      <c r="CQ242" s="305"/>
      <c r="CR242" s="305"/>
      <c r="CS242" s="305"/>
      <c r="CT242" s="305"/>
      <c r="CU242" s="305"/>
      <c r="CV242" s="305"/>
      <c r="CW242" s="305"/>
      <c r="CX242" s="305"/>
      <c r="CY242" s="305"/>
      <c r="CZ242" s="305"/>
      <c r="DA242" s="305"/>
    </row>
    <row r="243" spans="1:105" s="2" customFormat="1" ht="12.75">
      <c r="A243" s="305"/>
      <c r="B243" s="305"/>
      <c r="C243" s="305"/>
      <c r="D243" s="305"/>
      <c r="E243" s="305"/>
      <c r="F243" s="454"/>
      <c r="G243" s="454"/>
      <c r="H243" s="455"/>
      <c r="I243" s="456"/>
      <c r="J243" s="306"/>
      <c r="K243" s="306"/>
      <c r="L243" s="454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5"/>
      <c r="BJ243" s="305"/>
      <c r="BK243" s="305"/>
      <c r="BL243" s="305"/>
      <c r="BM243" s="305"/>
      <c r="BN243" s="305"/>
      <c r="BO243" s="305"/>
      <c r="BP243" s="305"/>
      <c r="BQ243" s="305"/>
      <c r="BR243" s="305"/>
      <c r="BS243" s="305"/>
      <c r="BT243" s="305"/>
      <c r="BU243" s="305"/>
      <c r="BV243" s="305"/>
      <c r="BW243" s="305"/>
      <c r="BX243" s="305"/>
      <c r="BY243" s="305"/>
      <c r="BZ243" s="305"/>
      <c r="CA243" s="305"/>
      <c r="CB243" s="305"/>
      <c r="CC243" s="305"/>
      <c r="CD243" s="305"/>
      <c r="CE243" s="305"/>
      <c r="CF243" s="305"/>
      <c r="CG243" s="305"/>
      <c r="CH243" s="305"/>
      <c r="CI243" s="305"/>
      <c r="CJ243" s="305"/>
      <c r="CK243" s="305"/>
      <c r="CL243" s="305"/>
      <c r="CM243" s="305"/>
      <c r="CN243" s="305"/>
      <c r="CO243" s="305"/>
      <c r="CP243" s="305"/>
      <c r="CQ243" s="305"/>
      <c r="CR243" s="305"/>
      <c r="CS243" s="305"/>
      <c r="CT243" s="305"/>
      <c r="CU243" s="305"/>
      <c r="CV243" s="305"/>
      <c r="CW243" s="305"/>
      <c r="CX243" s="305"/>
      <c r="CY243" s="305"/>
      <c r="CZ243" s="305"/>
      <c r="DA243" s="305"/>
    </row>
    <row r="244" spans="1:105" s="2" customFormat="1" ht="12.75">
      <c r="A244" s="305"/>
      <c r="B244" s="305"/>
      <c r="C244" s="305"/>
      <c r="D244" s="305"/>
      <c r="E244" s="305"/>
      <c r="F244" s="454"/>
      <c r="G244" s="454"/>
      <c r="H244" s="455"/>
      <c r="I244" s="456"/>
      <c r="J244" s="306"/>
      <c r="K244" s="306"/>
      <c r="L244" s="454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/>
      <c r="BM244" s="305"/>
      <c r="BN244" s="305"/>
      <c r="BO244" s="305"/>
      <c r="BP244" s="305"/>
      <c r="BQ244" s="305"/>
      <c r="BR244" s="305"/>
      <c r="BS244" s="305"/>
      <c r="BT244" s="305"/>
      <c r="BU244" s="305"/>
      <c r="BV244" s="305"/>
      <c r="BW244" s="305"/>
      <c r="BX244" s="305"/>
      <c r="BY244" s="305"/>
      <c r="BZ244" s="305"/>
      <c r="CA244" s="305"/>
      <c r="CB244" s="305"/>
      <c r="CC244" s="305"/>
      <c r="CD244" s="305"/>
      <c r="CE244" s="305"/>
      <c r="CF244" s="305"/>
      <c r="CG244" s="305"/>
      <c r="CH244" s="305"/>
      <c r="CI244" s="305"/>
      <c r="CJ244" s="305"/>
      <c r="CK244" s="305"/>
      <c r="CL244" s="305"/>
      <c r="CM244" s="305"/>
      <c r="CN244" s="305"/>
      <c r="CO244" s="305"/>
      <c r="CP244" s="305"/>
      <c r="CQ244" s="305"/>
      <c r="CR244" s="305"/>
      <c r="CS244" s="305"/>
      <c r="CT244" s="305"/>
      <c r="CU244" s="305"/>
      <c r="CV244" s="305"/>
      <c r="CW244" s="305"/>
      <c r="CX244" s="305"/>
      <c r="CY244" s="305"/>
      <c r="CZ244" s="305"/>
      <c r="DA244" s="305"/>
    </row>
    <row r="245" spans="1:105" s="2" customFormat="1" ht="12.75">
      <c r="A245" s="305"/>
      <c r="B245" s="305"/>
      <c r="C245" s="305"/>
      <c r="D245" s="305"/>
      <c r="E245" s="305"/>
      <c r="F245" s="454"/>
      <c r="G245" s="454"/>
      <c r="H245" s="455"/>
      <c r="I245" s="456"/>
      <c r="J245" s="306"/>
      <c r="K245" s="306"/>
      <c r="L245" s="454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/>
      <c r="BM245" s="305"/>
      <c r="BN245" s="305"/>
      <c r="BO245" s="305"/>
      <c r="BP245" s="305"/>
      <c r="BQ245" s="305"/>
      <c r="BR245" s="305"/>
      <c r="BS245" s="305"/>
      <c r="BT245" s="305"/>
      <c r="BU245" s="305"/>
      <c r="BV245" s="305"/>
      <c r="BW245" s="305"/>
      <c r="BX245" s="305"/>
      <c r="BY245" s="305"/>
      <c r="BZ245" s="305"/>
      <c r="CA245" s="305"/>
      <c r="CB245" s="305"/>
      <c r="CC245" s="305"/>
      <c r="CD245" s="305"/>
      <c r="CE245" s="305"/>
      <c r="CF245" s="305"/>
      <c r="CG245" s="305"/>
      <c r="CH245" s="305"/>
      <c r="CI245" s="305"/>
      <c r="CJ245" s="305"/>
      <c r="CK245" s="305"/>
      <c r="CL245" s="305"/>
      <c r="CM245" s="305"/>
      <c r="CN245" s="305"/>
      <c r="CO245" s="305"/>
      <c r="CP245" s="305"/>
      <c r="CQ245" s="305"/>
      <c r="CR245" s="305"/>
      <c r="CS245" s="305"/>
      <c r="CT245" s="305"/>
      <c r="CU245" s="305"/>
      <c r="CV245" s="305"/>
      <c r="CW245" s="305"/>
      <c r="CX245" s="305"/>
      <c r="CY245" s="305"/>
      <c r="CZ245" s="305"/>
      <c r="DA245" s="305"/>
    </row>
    <row r="246" spans="1:105" s="2" customFormat="1" ht="12.75">
      <c r="A246" s="305"/>
      <c r="B246" s="305"/>
      <c r="C246" s="305"/>
      <c r="D246" s="305"/>
      <c r="E246" s="305"/>
      <c r="F246" s="454"/>
      <c r="G246" s="454"/>
      <c r="H246" s="455"/>
      <c r="I246" s="456"/>
      <c r="J246" s="306"/>
      <c r="K246" s="306"/>
      <c r="L246" s="454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  <c r="AL246" s="305"/>
      <c r="AM246" s="305"/>
      <c r="AN246" s="305"/>
      <c r="AO246" s="305"/>
      <c r="AP246" s="305"/>
      <c r="AQ246" s="305"/>
      <c r="AR246" s="305"/>
      <c r="AS246" s="305"/>
      <c r="AT246" s="305"/>
      <c r="AU246" s="305"/>
      <c r="AV246" s="305"/>
      <c r="AW246" s="305"/>
      <c r="AX246" s="305"/>
      <c r="AY246" s="305"/>
      <c r="AZ246" s="305"/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5"/>
      <c r="CJ246" s="305"/>
      <c r="CK246" s="305"/>
      <c r="CL246" s="305"/>
      <c r="CM246" s="305"/>
      <c r="CN246" s="305"/>
      <c r="CO246" s="305"/>
      <c r="CP246" s="305"/>
      <c r="CQ246" s="305"/>
      <c r="CR246" s="305"/>
      <c r="CS246" s="305"/>
      <c r="CT246" s="305"/>
      <c r="CU246" s="305"/>
      <c r="CV246" s="305"/>
      <c r="CW246" s="305"/>
      <c r="CX246" s="305"/>
      <c r="CY246" s="305"/>
      <c r="CZ246" s="305"/>
      <c r="DA246" s="305"/>
    </row>
    <row r="247" spans="1:105" s="2" customFormat="1" ht="12.75">
      <c r="A247" s="305"/>
      <c r="B247" s="305"/>
      <c r="C247" s="305"/>
      <c r="D247" s="305"/>
      <c r="E247" s="305"/>
      <c r="F247" s="454"/>
      <c r="G247" s="454"/>
      <c r="H247" s="455"/>
      <c r="I247" s="456"/>
      <c r="J247" s="306"/>
      <c r="K247" s="306"/>
      <c r="L247" s="454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  <c r="AJ247" s="305"/>
      <c r="AK247" s="305"/>
      <c r="AL247" s="305"/>
      <c r="AM247" s="305"/>
      <c r="AN247" s="305"/>
      <c r="AO247" s="305"/>
      <c r="AP247" s="305"/>
      <c r="AQ247" s="305"/>
      <c r="AR247" s="305"/>
      <c r="AS247" s="305"/>
      <c r="AT247" s="305"/>
      <c r="AU247" s="305"/>
      <c r="AV247" s="305"/>
      <c r="AW247" s="305"/>
      <c r="AX247" s="305"/>
      <c r="AY247" s="305"/>
      <c r="AZ247" s="305"/>
      <c r="BA247" s="305"/>
      <c r="BB247" s="305"/>
      <c r="BC247" s="305"/>
      <c r="BD247" s="305"/>
      <c r="BE247" s="305"/>
      <c r="BF247" s="305"/>
      <c r="BG247" s="305"/>
      <c r="BH247" s="305"/>
      <c r="BI247" s="305"/>
      <c r="BJ247" s="305"/>
      <c r="BK247" s="305"/>
      <c r="BL247" s="305"/>
      <c r="BM247" s="305"/>
      <c r="BN247" s="305"/>
      <c r="BO247" s="305"/>
      <c r="BP247" s="305"/>
      <c r="BQ247" s="305"/>
      <c r="BR247" s="305"/>
      <c r="BS247" s="305"/>
      <c r="BT247" s="305"/>
      <c r="BU247" s="305"/>
      <c r="BV247" s="305"/>
      <c r="BW247" s="305"/>
      <c r="BX247" s="305"/>
      <c r="BY247" s="305"/>
      <c r="BZ247" s="305"/>
      <c r="CA247" s="305"/>
      <c r="CB247" s="305"/>
      <c r="CC247" s="305"/>
      <c r="CD247" s="305"/>
      <c r="CE247" s="305"/>
      <c r="CF247" s="305"/>
      <c r="CG247" s="305"/>
      <c r="CH247" s="305"/>
      <c r="CI247" s="305"/>
      <c r="CJ247" s="305"/>
      <c r="CK247" s="305"/>
      <c r="CL247" s="305"/>
      <c r="CM247" s="305"/>
      <c r="CN247" s="305"/>
      <c r="CO247" s="305"/>
      <c r="CP247" s="305"/>
      <c r="CQ247" s="305"/>
      <c r="CR247" s="305"/>
      <c r="CS247" s="305"/>
      <c r="CT247" s="305"/>
      <c r="CU247" s="305"/>
      <c r="CV247" s="305"/>
      <c r="CW247" s="305"/>
      <c r="CX247" s="305"/>
      <c r="CY247" s="305"/>
      <c r="CZ247" s="305"/>
      <c r="DA247" s="305"/>
    </row>
    <row r="248" spans="1:105" s="2" customFormat="1" ht="12.75">
      <c r="A248" s="305"/>
      <c r="B248" s="305"/>
      <c r="C248" s="305"/>
      <c r="D248" s="305"/>
      <c r="E248" s="305"/>
      <c r="F248" s="454"/>
      <c r="G248" s="454"/>
      <c r="H248" s="455"/>
      <c r="I248" s="456"/>
      <c r="J248" s="306"/>
      <c r="K248" s="306"/>
      <c r="L248" s="454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  <c r="AL248" s="305"/>
      <c r="AM248" s="305"/>
      <c r="AN248" s="305"/>
      <c r="AO248" s="305"/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305"/>
      <c r="BK248" s="305"/>
      <c r="BL248" s="305"/>
      <c r="BM248" s="305"/>
      <c r="BN248" s="305"/>
      <c r="BO248" s="305"/>
      <c r="BP248" s="305"/>
      <c r="BQ248" s="305"/>
      <c r="BR248" s="305"/>
      <c r="BS248" s="305"/>
      <c r="BT248" s="305"/>
      <c r="BU248" s="305"/>
      <c r="BV248" s="305"/>
      <c r="BW248" s="305"/>
      <c r="BX248" s="305"/>
      <c r="BY248" s="305"/>
      <c r="BZ248" s="305"/>
      <c r="CA248" s="305"/>
      <c r="CB248" s="305"/>
      <c r="CC248" s="305"/>
      <c r="CD248" s="305"/>
      <c r="CE248" s="305"/>
      <c r="CF248" s="305"/>
      <c r="CG248" s="305"/>
      <c r="CH248" s="305"/>
      <c r="CI248" s="305"/>
      <c r="CJ248" s="305"/>
      <c r="CK248" s="305"/>
      <c r="CL248" s="305"/>
      <c r="CM248" s="305"/>
      <c r="CN248" s="305"/>
      <c r="CO248" s="305"/>
      <c r="CP248" s="305"/>
      <c r="CQ248" s="305"/>
      <c r="CR248" s="305"/>
      <c r="CS248" s="305"/>
      <c r="CT248" s="305"/>
      <c r="CU248" s="305"/>
      <c r="CV248" s="305"/>
      <c r="CW248" s="305"/>
      <c r="CX248" s="305"/>
      <c r="CY248" s="305"/>
      <c r="CZ248" s="305"/>
      <c r="DA248" s="305"/>
    </row>
    <row r="249" spans="1:105" s="2" customFormat="1" ht="12.75">
      <c r="A249" s="305"/>
      <c r="B249" s="305"/>
      <c r="C249" s="305"/>
      <c r="D249" s="305"/>
      <c r="E249" s="305"/>
      <c r="F249" s="454"/>
      <c r="G249" s="454"/>
      <c r="H249" s="455"/>
      <c r="I249" s="456"/>
      <c r="J249" s="306"/>
      <c r="K249" s="306"/>
      <c r="L249" s="454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  <c r="AL249" s="305"/>
      <c r="AM249" s="305"/>
      <c r="AN249" s="305"/>
      <c r="AO249" s="305"/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/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305"/>
      <c r="BZ249" s="305"/>
      <c r="CA249" s="305"/>
      <c r="CB249" s="305"/>
      <c r="CC249" s="305"/>
      <c r="CD249" s="305"/>
      <c r="CE249" s="305"/>
      <c r="CF249" s="305"/>
      <c r="CG249" s="305"/>
      <c r="CH249" s="305"/>
      <c r="CI249" s="305"/>
      <c r="CJ249" s="305"/>
      <c r="CK249" s="305"/>
      <c r="CL249" s="305"/>
      <c r="CM249" s="305"/>
      <c r="CN249" s="305"/>
      <c r="CO249" s="305"/>
      <c r="CP249" s="305"/>
      <c r="CQ249" s="305"/>
      <c r="CR249" s="305"/>
      <c r="CS249" s="305"/>
      <c r="CT249" s="305"/>
      <c r="CU249" s="305"/>
      <c r="CV249" s="305"/>
      <c r="CW249" s="305"/>
      <c r="CX249" s="305"/>
      <c r="CY249" s="305"/>
      <c r="CZ249" s="305"/>
      <c r="DA249" s="305"/>
    </row>
    <row r="250" spans="1:105" s="2" customFormat="1" ht="12.75">
      <c r="A250" s="305"/>
      <c r="B250" s="305"/>
      <c r="C250" s="305"/>
      <c r="D250" s="305"/>
      <c r="E250" s="305"/>
      <c r="F250" s="454"/>
      <c r="G250" s="454"/>
      <c r="H250" s="455"/>
      <c r="I250" s="456"/>
      <c r="J250" s="306"/>
      <c r="K250" s="306"/>
      <c r="L250" s="454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  <c r="AJ250" s="305"/>
      <c r="AK250" s="305"/>
      <c r="AL250" s="305"/>
      <c r="AM250" s="305"/>
      <c r="AN250" s="305"/>
      <c r="AO250" s="305"/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/>
      <c r="BM250" s="305"/>
      <c r="BN250" s="305"/>
      <c r="BO250" s="305"/>
      <c r="BP250" s="305"/>
      <c r="BQ250" s="305"/>
      <c r="BR250" s="305"/>
      <c r="BS250" s="305"/>
      <c r="BT250" s="305"/>
      <c r="BU250" s="305"/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5"/>
      <c r="CJ250" s="305"/>
      <c r="CK250" s="305"/>
      <c r="CL250" s="305"/>
      <c r="CM250" s="305"/>
      <c r="CN250" s="305"/>
      <c r="CO250" s="305"/>
      <c r="CP250" s="305"/>
      <c r="CQ250" s="305"/>
      <c r="CR250" s="305"/>
      <c r="CS250" s="305"/>
      <c r="CT250" s="305"/>
      <c r="CU250" s="305"/>
      <c r="CV250" s="305"/>
      <c r="CW250" s="305"/>
      <c r="CX250" s="305"/>
      <c r="CY250" s="305"/>
      <c r="CZ250" s="305"/>
      <c r="DA250" s="305"/>
    </row>
    <row r="251" spans="1:105" s="2" customFormat="1" ht="12.75">
      <c r="A251" s="305"/>
      <c r="B251" s="305"/>
      <c r="C251" s="305"/>
      <c r="D251" s="305"/>
      <c r="E251" s="305"/>
      <c r="F251" s="454"/>
      <c r="G251" s="454"/>
      <c r="H251" s="455"/>
      <c r="I251" s="456"/>
      <c r="J251" s="306"/>
      <c r="K251" s="306"/>
      <c r="L251" s="454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  <c r="AJ251" s="305"/>
      <c r="AK251" s="305"/>
      <c r="AL251" s="305"/>
      <c r="AM251" s="305"/>
      <c r="AN251" s="305"/>
      <c r="AO251" s="305"/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305"/>
      <c r="BK251" s="305"/>
      <c r="BL251" s="305"/>
      <c r="BM251" s="305"/>
      <c r="BN251" s="305"/>
      <c r="BO251" s="305"/>
      <c r="BP251" s="305"/>
      <c r="BQ251" s="305"/>
      <c r="BR251" s="305"/>
      <c r="BS251" s="305"/>
      <c r="BT251" s="305"/>
      <c r="BU251" s="305"/>
      <c r="BV251" s="305"/>
      <c r="BW251" s="305"/>
      <c r="BX251" s="305"/>
      <c r="BY251" s="305"/>
      <c r="BZ251" s="305"/>
      <c r="CA251" s="305"/>
      <c r="CB251" s="305"/>
      <c r="CC251" s="305"/>
      <c r="CD251" s="305"/>
      <c r="CE251" s="305"/>
      <c r="CF251" s="305"/>
      <c r="CG251" s="305"/>
      <c r="CH251" s="305"/>
      <c r="CI251" s="305"/>
      <c r="CJ251" s="305"/>
      <c r="CK251" s="305"/>
      <c r="CL251" s="305"/>
      <c r="CM251" s="305"/>
      <c r="CN251" s="305"/>
      <c r="CO251" s="305"/>
      <c r="CP251" s="305"/>
      <c r="CQ251" s="305"/>
      <c r="CR251" s="305"/>
      <c r="CS251" s="305"/>
      <c r="CT251" s="305"/>
      <c r="CU251" s="305"/>
      <c r="CV251" s="305"/>
      <c r="CW251" s="305"/>
      <c r="CX251" s="305"/>
      <c r="CY251" s="305"/>
      <c r="CZ251" s="305"/>
      <c r="DA251" s="305"/>
    </row>
    <row r="252" spans="1:105" s="2" customFormat="1" ht="12.75">
      <c r="A252" s="305"/>
      <c r="B252" s="305"/>
      <c r="C252" s="305"/>
      <c r="D252" s="305"/>
      <c r="E252" s="305"/>
      <c r="F252" s="454"/>
      <c r="G252" s="454"/>
      <c r="H252" s="455"/>
      <c r="I252" s="456"/>
      <c r="J252" s="306"/>
      <c r="K252" s="306"/>
      <c r="L252" s="454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  <c r="AJ252" s="305"/>
      <c r="AK252" s="305"/>
      <c r="AL252" s="305"/>
      <c r="AM252" s="305"/>
      <c r="AN252" s="305"/>
      <c r="AO252" s="305"/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/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5"/>
      <c r="BW252" s="305"/>
      <c r="BX252" s="305"/>
      <c r="BY252" s="305"/>
      <c r="BZ252" s="305"/>
      <c r="CA252" s="305"/>
      <c r="CB252" s="305"/>
      <c r="CC252" s="305"/>
      <c r="CD252" s="305"/>
      <c r="CE252" s="305"/>
      <c r="CF252" s="305"/>
      <c r="CG252" s="305"/>
      <c r="CH252" s="305"/>
      <c r="CI252" s="305"/>
      <c r="CJ252" s="305"/>
      <c r="CK252" s="305"/>
      <c r="CL252" s="305"/>
      <c r="CM252" s="305"/>
      <c r="CN252" s="305"/>
      <c r="CO252" s="305"/>
      <c r="CP252" s="305"/>
      <c r="CQ252" s="305"/>
      <c r="CR252" s="305"/>
      <c r="CS252" s="305"/>
      <c r="CT252" s="305"/>
      <c r="CU252" s="305"/>
      <c r="CV252" s="305"/>
      <c r="CW252" s="305"/>
      <c r="CX252" s="305"/>
      <c r="CY252" s="305"/>
      <c r="CZ252" s="305"/>
      <c r="DA252" s="305"/>
    </row>
    <row r="253" spans="1:105" s="2" customFormat="1" ht="12.75">
      <c r="A253" s="305"/>
      <c r="B253" s="305"/>
      <c r="C253" s="305"/>
      <c r="D253" s="305"/>
      <c r="E253" s="305"/>
      <c r="F253" s="454"/>
      <c r="G253" s="454"/>
      <c r="H253" s="455"/>
      <c r="I253" s="456"/>
      <c r="J253" s="306"/>
      <c r="K253" s="306"/>
      <c r="L253" s="454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  <c r="AL253" s="305"/>
      <c r="AM253" s="305"/>
      <c r="AN253" s="305"/>
      <c r="AO253" s="305"/>
      <c r="AP253" s="305"/>
      <c r="AQ253" s="305"/>
      <c r="AR253" s="305"/>
      <c r="AS253" s="305"/>
      <c r="AT253" s="305"/>
      <c r="AU253" s="305"/>
      <c r="AV253" s="305"/>
      <c r="AW253" s="305"/>
      <c r="AX253" s="305"/>
      <c r="AY253" s="305"/>
      <c r="AZ253" s="305"/>
      <c r="BA253" s="305"/>
      <c r="BB253" s="305"/>
      <c r="BC253" s="305"/>
      <c r="BD253" s="305"/>
      <c r="BE253" s="305"/>
      <c r="BF253" s="305"/>
      <c r="BG253" s="305"/>
      <c r="BH253" s="305"/>
      <c r="BI253" s="305"/>
      <c r="BJ253" s="305"/>
      <c r="BK253" s="305"/>
      <c r="BL253" s="305"/>
      <c r="BM253" s="305"/>
      <c r="BN253" s="305"/>
      <c r="BO253" s="305"/>
      <c r="BP253" s="305"/>
      <c r="BQ253" s="305"/>
      <c r="BR253" s="305"/>
      <c r="BS253" s="305"/>
      <c r="BT253" s="305"/>
      <c r="BU253" s="305"/>
      <c r="BV253" s="305"/>
      <c r="BW253" s="305"/>
      <c r="BX253" s="305"/>
      <c r="BY253" s="305"/>
      <c r="BZ253" s="305"/>
      <c r="CA253" s="305"/>
      <c r="CB253" s="305"/>
      <c r="CC253" s="305"/>
      <c r="CD253" s="305"/>
      <c r="CE253" s="305"/>
      <c r="CF253" s="305"/>
      <c r="CG253" s="305"/>
      <c r="CH253" s="305"/>
      <c r="CI253" s="305"/>
      <c r="CJ253" s="305"/>
      <c r="CK253" s="305"/>
      <c r="CL253" s="305"/>
      <c r="CM253" s="305"/>
      <c r="CN253" s="305"/>
      <c r="CO253" s="305"/>
      <c r="CP253" s="305"/>
      <c r="CQ253" s="305"/>
      <c r="CR253" s="305"/>
      <c r="CS253" s="305"/>
      <c r="CT253" s="305"/>
      <c r="CU253" s="305"/>
      <c r="CV253" s="305"/>
      <c r="CW253" s="305"/>
      <c r="CX253" s="305"/>
      <c r="CY253" s="305"/>
      <c r="CZ253" s="305"/>
      <c r="DA253" s="305"/>
    </row>
    <row r="254" spans="1:105" s="2" customFormat="1" ht="12.75">
      <c r="A254" s="305"/>
      <c r="B254" s="305"/>
      <c r="C254" s="305"/>
      <c r="D254" s="305"/>
      <c r="E254" s="305"/>
      <c r="F254" s="454"/>
      <c r="G254" s="454"/>
      <c r="H254" s="455"/>
      <c r="I254" s="456"/>
      <c r="J254" s="306"/>
      <c r="K254" s="306"/>
      <c r="L254" s="454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L254" s="305"/>
      <c r="AM254" s="305"/>
      <c r="AN254" s="305"/>
      <c r="AO254" s="305"/>
      <c r="AP254" s="305"/>
      <c r="AQ254" s="305"/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5"/>
      <c r="BQ254" s="305"/>
      <c r="BR254" s="305"/>
      <c r="BS254" s="305"/>
      <c r="BT254" s="305"/>
      <c r="BU254" s="305"/>
      <c r="BV254" s="305"/>
      <c r="BW254" s="305"/>
      <c r="BX254" s="305"/>
      <c r="BY254" s="305"/>
      <c r="BZ254" s="305"/>
      <c r="CA254" s="305"/>
      <c r="CB254" s="305"/>
      <c r="CC254" s="305"/>
      <c r="CD254" s="305"/>
      <c r="CE254" s="305"/>
      <c r="CF254" s="305"/>
      <c r="CG254" s="305"/>
      <c r="CH254" s="305"/>
      <c r="CI254" s="305"/>
      <c r="CJ254" s="305"/>
      <c r="CK254" s="305"/>
      <c r="CL254" s="305"/>
      <c r="CM254" s="305"/>
      <c r="CN254" s="305"/>
      <c r="CO254" s="305"/>
      <c r="CP254" s="305"/>
      <c r="CQ254" s="305"/>
      <c r="CR254" s="305"/>
      <c r="CS254" s="305"/>
      <c r="CT254" s="305"/>
      <c r="CU254" s="305"/>
      <c r="CV254" s="305"/>
      <c r="CW254" s="305"/>
      <c r="CX254" s="305"/>
      <c r="CY254" s="305"/>
      <c r="CZ254" s="305"/>
      <c r="DA254" s="305"/>
    </row>
    <row r="255" spans="1:105" s="2" customFormat="1" ht="12.75">
      <c r="A255" s="305"/>
      <c r="B255" s="305"/>
      <c r="C255" s="305"/>
      <c r="D255" s="305"/>
      <c r="E255" s="305"/>
      <c r="F255" s="454"/>
      <c r="G255" s="454"/>
      <c r="H255" s="455"/>
      <c r="I255" s="456"/>
      <c r="J255" s="306"/>
      <c r="K255" s="306"/>
      <c r="L255" s="454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  <c r="AL255" s="305"/>
      <c r="AM255" s="305"/>
      <c r="AN255" s="305"/>
      <c r="AO255" s="305"/>
      <c r="AP255" s="305"/>
      <c r="AQ255" s="305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5"/>
      <c r="BQ255" s="305"/>
      <c r="BR255" s="305"/>
      <c r="BS255" s="305"/>
      <c r="BT255" s="305"/>
      <c r="BU255" s="305"/>
      <c r="BV255" s="305"/>
      <c r="BW255" s="305"/>
      <c r="BX255" s="305"/>
      <c r="BY255" s="305"/>
      <c r="BZ255" s="305"/>
      <c r="CA255" s="305"/>
      <c r="CB255" s="305"/>
      <c r="CC255" s="305"/>
      <c r="CD255" s="305"/>
      <c r="CE255" s="305"/>
      <c r="CF255" s="305"/>
      <c r="CG255" s="305"/>
      <c r="CH255" s="305"/>
      <c r="CI255" s="305"/>
      <c r="CJ255" s="305"/>
      <c r="CK255" s="305"/>
      <c r="CL255" s="305"/>
      <c r="CM255" s="305"/>
      <c r="CN255" s="305"/>
      <c r="CO255" s="305"/>
      <c r="CP255" s="305"/>
      <c r="CQ255" s="305"/>
      <c r="CR255" s="305"/>
      <c r="CS255" s="305"/>
      <c r="CT255" s="305"/>
      <c r="CU255" s="305"/>
      <c r="CV255" s="305"/>
      <c r="CW255" s="305"/>
      <c r="CX255" s="305"/>
      <c r="CY255" s="305"/>
      <c r="CZ255" s="305"/>
      <c r="DA255" s="305"/>
    </row>
    <row r="256" spans="1:105" s="2" customFormat="1" ht="12.75">
      <c r="A256" s="305"/>
      <c r="B256" s="305"/>
      <c r="C256" s="305"/>
      <c r="D256" s="305"/>
      <c r="E256" s="305"/>
      <c r="F256" s="454"/>
      <c r="G256" s="454"/>
      <c r="H256" s="455"/>
      <c r="I256" s="456"/>
      <c r="J256" s="306"/>
      <c r="K256" s="306"/>
      <c r="L256" s="454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  <c r="AJ256" s="305"/>
      <c r="AK256" s="305"/>
      <c r="AL256" s="305"/>
      <c r="AM256" s="305"/>
      <c r="AN256" s="305"/>
      <c r="AO256" s="305"/>
      <c r="AP256" s="305"/>
      <c r="AQ256" s="305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5"/>
      <c r="BQ256" s="305"/>
      <c r="BR256" s="305"/>
      <c r="BS256" s="305"/>
      <c r="BT256" s="305"/>
      <c r="BU256" s="305"/>
      <c r="BV256" s="305"/>
      <c r="BW256" s="305"/>
      <c r="BX256" s="305"/>
      <c r="BY256" s="305"/>
      <c r="BZ256" s="305"/>
      <c r="CA256" s="305"/>
      <c r="CB256" s="305"/>
      <c r="CC256" s="305"/>
      <c r="CD256" s="305"/>
      <c r="CE256" s="305"/>
      <c r="CF256" s="305"/>
      <c r="CG256" s="305"/>
      <c r="CH256" s="305"/>
      <c r="CI256" s="305"/>
      <c r="CJ256" s="305"/>
      <c r="CK256" s="305"/>
      <c r="CL256" s="305"/>
      <c r="CM256" s="305"/>
      <c r="CN256" s="305"/>
      <c r="CO256" s="305"/>
      <c r="CP256" s="305"/>
      <c r="CQ256" s="305"/>
      <c r="CR256" s="305"/>
      <c r="CS256" s="305"/>
      <c r="CT256" s="305"/>
      <c r="CU256" s="305"/>
      <c r="CV256" s="305"/>
      <c r="CW256" s="305"/>
      <c r="CX256" s="305"/>
      <c r="CY256" s="305"/>
      <c r="CZ256" s="305"/>
      <c r="DA256" s="305"/>
    </row>
    <row r="257" spans="1:105" s="2" customFormat="1" ht="12.75">
      <c r="A257" s="305"/>
      <c r="B257" s="305"/>
      <c r="C257" s="305"/>
      <c r="D257" s="305"/>
      <c r="E257" s="305"/>
      <c r="F257" s="454"/>
      <c r="G257" s="454"/>
      <c r="H257" s="455"/>
      <c r="I257" s="456"/>
      <c r="J257" s="306"/>
      <c r="K257" s="306"/>
      <c r="L257" s="454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  <c r="AL257" s="305"/>
      <c r="AM257" s="305"/>
      <c r="AN257" s="305"/>
      <c r="AO257" s="305"/>
      <c r="AP257" s="305"/>
      <c r="AQ257" s="305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5"/>
      <c r="BQ257" s="305"/>
      <c r="BR257" s="305"/>
      <c r="BS257" s="305"/>
      <c r="BT257" s="305"/>
      <c r="BU257" s="305"/>
      <c r="BV257" s="305"/>
      <c r="BW257" s="305"/>
      <c r="BX257" s="305"/>
      <c r="BY257" s="305"/>
      <c r="BZ257" s="305"/>
      <c r="CA257" s="305"/>
      <c r="CB257" s="305"/>
      <c r="CC257" s="305"/>
      <c r="CD257" s="305"/>
      <c r="CE257" s="305"/>
      <c r="CF257" s="305"/>
      <c r="CG257" s="305"/>
      <c r="CH257" s="305"/>
      <c r="CI257" s="305"/>
      <c r="CJ257" s="305"/>
      <c r="CK257" s="305"/>
      <c r="CL257" s="305"/>
      <c r="CM257" s="305"/>
      <c r="CN257" s="305"/>
      <c r="CO257" s="305"/>
      <c r="CP257" s="305"/>
      <c r="CQ257" s="305"/>
      <c r="CR257" s="305"/>
      <c r="CS257" s="305"/>
      <c r="CT257" s="305"/>
      <c r="CU257" s="305"/>
      <c r="CV257" s="305"/>
      <c r="CW257" s="305"/>
      <c r="CX257" s="305"/>
      <c r="CY257" s="305"/>
      <c r="CZ257" s="305"/>
      <c r="DA257" s="305"/>
    </row>
    <row r="258" spans="1:105" s="2" customFormat="1" ht="12.75">
      <c r="A258" s="305"/>
      <c r="B258" s="305"/>
      <c r="C258" s="305"/>
      <c r="D258" s="305"/>
      <c r="E258" s="305"/>
      <c r="F258" s="454"/>
      <c r="G258" s="454"/>
      <c r="H258" s="455"/>
      <c r="I258" s="456"/>
      <c r="J258" s="306"/>
      <c r="K258" s="306"/>
      <c r="L258" s="454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5"/>
      <c r="AO258" s="305"/>
      <c r="AP258" s="305"/>
      <c r="AQ258" s="305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5"/>
      <c r="BQ258" s="305"/>
      <c r="BR258" s="305"/>
      <c r="BS258" s="305"/>
      <c r="BT258" s="305"/>
      <c r="BU258" s="305"/>
      <c r="BV258" s="305"/>
      <c r="BW258" s="305"/>
      <c r="BX258" s="305"/>
      <c r="BY258" s="305"/>
      <c r="BZ258" s="305"/>
      <c r="CA258" s="305"/>
      <c r="CB258" s="305"/>
      <c r="CC258" s="305"/>
      <c r="CD258" s="305"/>
      <c r="CE258" s="305"/>
      <c r="CF258" s="305"/>
      <c r="CG258" s="305"/>
      <c r="CH258" s="305"/>
      <c r="CI258" s="305"/>
      <c r="CJ258" s="305"/>
      <c r="CK258" s="305"/>
      <c r="CL258" s="305"/>
      <c r="CM258" s="305"/>
      <c r="CN258" s="305"/>
      <c r="CO258" s="305"/>
      <c r="CP258" s="305"/>
      <c r="CQ258" s="305"/>
      <c r="CR258" s="305"/>
      <c r="CS258" s="305"/>
      <c r="CT258" s="305"/>
      <c r="CU258" s="305"/>
      <c r="CV258" s="305"/>
      <c r="CW258" s="305"/>
      <c r="CX258" s="305"/>
      <c r="CY258" s="305"/>
      <c r="CZ258" s="305"/>
      <c r="DA258" s="305"/>
    </row>
    <row r="259" spans="1:105" s="2" customFormat="1" ht="12.75">
      <c r="A259" s="305"/>
      <c r="B259" s="305"/>
      <c r="C259" s="305"/>
      <c r="D259" s="305"/>
      <c r="E259" s="305"/>
      <c r="F259" s="454"/>
      <c r="G259" s="454"/>
      <c r="H259" s="455"/>
      <c r="I259" s="456"/>
      <c r="J259" s="306"/>
      <c r="K259" s="306"/>
      <c r="L259" s="454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  <c r="AL259" s="305"/>
      <c r="AM259" s="305"/>
      <c r="AN259" s="305"/>
      <c r="AO259" s="305"/>
      <c r="AP259" s="305"/>
      <c r="AQ259" s="305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5"/>
      <c r="BQ259" s="305"/>
      <c r="BR259" s="305"/>
      <c r="BS259" s="305"/>
      <c r="BT259" s="305"/>
      <c r="BU259" s="305"/>
      <c r="BV259" s="305"/>
      <c r="BW259" s="305"/>
      <c r="BX259" s="305"/>
      <c r="BY259" s="305"/>
      <c r="BZ259" s="305"/>
      <c r="CA259" s="305"/>
      <c r="CB259" s="305"/>
      <c r="CC259" s="305"/>
      <c r="CD259" s="305"/>
      <c r="CE259" s="305"/>
      <c r="CF259" s="305"/>
      <c r="CG259" s="305"/>
      <c r="CH259" s="305"/>
      <c r="CI259" s="305"/>
      <c r="CJ259" s="305"/>
      <c r="CK259" s="305"/>
      <c r="CL259" s="305"/>
      <c r="CM259" s="305"/>
      <c r="CN259" s="305"/>
      <c r="CO259" s="305"/>
      <c r="CP259" s="305"/>
      <c r="CQ259" s="305"/>
      <c r="CR259" s="305"/>
      <c r="CS259" s="305"/>
      <c r="CT259" s="305"/>
      <c r="CU259" s="305"/>
      <c r="CV259" s="305"/>
      <c r="CW259" s="305"/>
      <c r="CX259" s="305"/>
      <c r="CY259" s="305"/>
      <c r="CZ259" s="305"/>
      <c r="DA259" s="305"/>
    </row>
    <row r="260" spans="1:105" s="2" customFormat="1" ht="12.75">
      <c r="A260" s="305"/>
      <c r="B260" s="305"/>
      <c r="C260" s="305"/>
      <c r="D260" s="305"/>
      <c r="E260" s="305"/>
      <c r="F260" s="454"/>
      <c r="G260" s="454"/>
      <c r="H260" s="455"/>
      <c r="I260" s="456"/>
      <c r="J260" s="306"/>
      <c r="K260" s="306"/>
      <c r="L260" s="454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  <c r="AL260" s="305"/>
      <c r="AM260" s="305"/>
      <c r="AN260" s="305"/>
      <c r="AO260" s="305"/>
      <c r="AP260" s="305"/>
      <c r="AQ260" s="305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5"/>
      <c r="BQ260" s="305"/>
      <c r="BR260" s="305"/>
      <c r="BS260" s="305"/>
      <c r="BT260" s="305"/>
      <c r="BU260" s="305"/>
      <c r="BV260" s="305"/>
      <c r="BW260" s="305"/>
      <c r="BX260" s="305"/>
      <c r="BY260" s="305"/>
      <c r="BZ260" s="305"/>
      <c r="CA260" s="305"/>
      <c r="CB260" s="305"/>
      <c r="CC260" s="305"/>
      <c r="CD260" s="305"/>
      <c r="CE260" s="305"/>
      <c r="CF260" s="305"/>
      <c r="CG260" s="305"/>
      <c r="CH260" s="305"/>
      <c r="CI260" s="305"/>
      <c r="CJ260" s="305"/>
      <c r="CK260" s="305"/>
      <c r="CL260" s="305"/>
      <c r="CM260" s="305"/>
      <c r="CN260" s="305"/>
      <c r="CO260" s="305"/>
      <c r="CP260" s="305"/>
      <c r="CQ260" s="305"/>
      <c r="CR260" s="305"/>
      <c r="CS260" s="305"/>
      <c r="CT260" s="305"/>
      <c r="CU260" s="305"/>
      <c r="CV260" s="305"/>
      <c r="CW260" s="305"/>
      <c r="CX260" s="305"/>
      <c r="CY260" s="305"/>
      <c r="CZ260" s="305"/>
      <c r="DA260" s="305"/>
    </row>
    <row r="261" spans="1:105" s="2" customFormat="1" ht="12.75">
      <c r="A261" s="305"/>
      <c r="B261" s="305"/>
      <c r="C261" s="305"/>
      <c r="D261" s="305"/>
      <c r="E261" s="305"/>
      <c r="F261" s="454"/>
      <c r="G261" s="454"/>
      <c r="H261" s="455"/>
      <c r="I261" s="456"/>
      <c r="J261" s="306"/>
      <c r="K261" s="306"/>
      <c r="L261" s="454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5"/>
      <c r="AO261" s="305"/>
      <c r="AP261" s="305"/>
      <c r="AQ261" s="305"/>
      <c r="AR261" s="305"/>
      <c r="AS261" s="305"/>
      <c r="AT261" s="305"/>
      <c r="AU261" s="305"/>
      <c r="AV261" s="305"/>
      <c r="AW261" s="305"/>
      <c r="AX261" s="305"/>
      <c r="AY261" s="305"/>
      <c r="AZ261" s="305"/>
      <c r="BA261" s="305"/>
      <c r="BB261" s="305"/>
      <c r="BC261" s="305"/>
      <c r="BD261" s="305"/>
      <c r="BE261" s="305"/>
      <c r="BF261" s="305"/>
      <c r="BG261" s="305"/>
      <c r="BH261" s="305"/>
      <c r="BI261" s="305"/>
      <c r="BJ261" s="305"/>
      <c r="BK261" s="305"/>
      <c r="BL261" s="305"/>
      <c r="BM261" s="305"/>
      <c r="BN261" s="305"/>
      <c r="BO261" s="305"/>
      <c r="BP261" s="305"/>
      <c r="BQ261" s="305"/>
      <c r="BR261" s="305"/>
      <c r="BS261" s="305"/>
      <c r="BT261" s="305"/>
      <c r="BU261" s="305"/>
      <c r="BV261" s="305"/>
      <c r="BW261" s="305"/>
      <c r="BX261" s="305"/>
      <c r="BY261" s="305"/>
      <c r="BZ261" s="305"/>
      <c r="CA261" s="305"/>
      <c r="CB261" s="305"/>
      <c r="CC261" s="305"/>
      <c r="CD261" s="305"/>
      <c r="CE261" s="305"/>
      <c r="CF261" s="305"/>
      <c r="CG261" s="305"/>
      <c r="CH261" s="305"/>
      <c r="CI261" s="305"/>
      <c r="CJ261" s="305"/>
      <c r="CK261" s="305"/>
      <c r="CL261" s="305"/>
      <c r="CM261" s="305"/>
      <c r="CN261" s="305"/>
      <c r="CO261" s="305"/>
      <c r="CP261" s="305"/>
      <c r="CQ261" s="305"/>
      <c r="CR261" s="305"/>
      <c r="CS261" s="305"/>
      <c r="CT261" s="305"/>
      <c r="CU261" s="305"/>
      <c r="CV261" s="305"/>
      <c r="CW261" s="305"/>
      <c r="CX261" s="305"/>
      <c r="CY261" s="305"/>
      <c r="CZ261" s="305"/>
      <c r="DA261" s="305"/>
    </row>
    <row r="262" spans="1:105" s="2" customFormat="1" ht="12.75">
      <c r="A262" s="305"/>
      <c r="B262" s="305"/>
      <c r="C262" s="305"/>
      <c r="D262" s="305"/>
      <c r="E262" s="305"/>
      <c r="F262" s="454"/>
      <c r="G262" s="454"/>
      <c r="H262" s="455"/>
      <c r="I262" s="456"/>
      <c r="J262" s="306"/>
      <c r="K262" s="306"/>
      <c r="L262" s="454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  <c r="AL262" s="305"/>
      <c r="AM262" s="305"/>
      <c r="AN262" s="305"/>
      <c r="AO262" s="305"/>
      <c r="AP262" s="305"/>
      <c r="AQ262" s="305"/>
      <c r="AR262" s="305"/>
      <c r="AS262" s="305"/>
      <c r="AT262" s="305"/>
      <c r="AU262" s="305"/>
      <c r="AV262" s="305"/>
      <c r="AW262" s="305"/>
      <c r="AX262" s="305"/>
      <c r="AY262" s="305"/>
      <c r="AZ262" s="305"/>
      <c r="BA262" s="305"/>
      <c r="BB262" s="305"/>
      <c r="BC262" s="305"/>
      <c r="BD262" s="305"/>
      <c r="BE262" s="305"/>
      <c r="BF262" s="305"/>
      <c r="BG262" s="305"/>
      <c r="BH262" s="305"/>
      <c r="BI262" s="305"/>
      <c r="BJ262" s="305"/>
      <c r="BK262" s="305"/>
      <c r="BL262" s="305"/>
      <c r="BM262" s="305"/>
      <c r="BN262" s="305"/>
      <c r="BO262" s="305"/>
      <c r="BP262" s="305"/>
      <c r="BQ262" s="305"/>
      <c r="BR262" s="305"/>
      <c r="BS262" s="305"/>
      <c r="BT262" s="305"/>
      <c r="BU262" s="305"/>
      <c r="BV262" s="305"/>
      <c r="BW262" s="305"/>
      <c r="BX262" s="305"/>
      <c r="BY262" s="305"/>
      <c r="BZ262" s="305"/>
      <c r="CA262" s="305"/>
      <c r="CB262" s="305"/>
      <c r="CC262" s="305"/>
      <c r="CD262" s="305"/>
      <c r="CE262" s="305"/>
      <c r="CF262" s="305"/>
      <c r="CG262" s="305"/>
      <c r="CH262" s="305"/>
      <c r="CI262" s="305"/>
      <c r="CJ262" s="305"/>
      <c r="CK262" s="305"/>
      <c r="CL262" s="305"/>
      <c r="CM262" s="305"/>
      <c r="CN262" s="305"/>
      <c r="CO262" s="305"/>
      <c r="CP262" s="305"/>
      <c r="CQ262" s="305"/>
      <c r="CR262" s="305"/>
      <c r="CS262" s="305"/>
      <c r="CT262" s="305"/>
      <c r="CU262" s="305"/>
      <c r="CV262" s="305"/>
      <c r="CW262" s="305"/>
      <c r="CX262" s="305"/>
      <c r="CY262" s="305"/>
      <c r="CZ262" s="305"/>
      <c r="DA262" s="305"/>
    </row>
    <row r="263" spans="1:105" s="2" customFormat="1" ht="12.75">
      <c r="A263" s="305"/>
      <c r="B263" s="305"/>
      <c r="C263" s="305"/>
      <c r="D263" s="305"/>
      <c r="E263" s="305"/>
      <c r="F263" s="454"/>
      <c r="G263" s="454"/>
      <c r="H263" s="455"/>
      <c r="I263" s="456"/>
      <c r="J263" s="306"/>
      <c r="K263" s="306"/>
      <c r="L263" s="454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  <c r="AJ263" s="305"/>
      <c r="AK263" s="305"/>
      <c r="AL263" s="305"/>
      <c r="AM263" s="305"/>
      <c r="AN263" s="305"/>
      <c r="AO263" s="305"/>
      <c r="AP263" s="305"/>
      <c r="AQ263" s="305"/>
      <c r="AR263" s="305"/>
      <c r="AS263" s="305"/>
      <c r="AT263" s="305"/>
      <c r="AU263" s="305"/>
      <c r="AV263" s="305"/>
      <c r="AW263" s="305"/>
      <c r="AX263" s="305"/>
      <c r="AY263" s="305"/>
      <c r="AZ263" s="305"/>
      <c r="BA263" s="305"/>
      <c r="BB263" s="305"/>
      <c r="BC263" s="305"/>
      <c r="BD263" s="305"/>
      <c r="BE263" s="305"/>
      <c r="BF263" s="305"/>
      <c r="BG263" s="305"/>
      <c r="BH263" s="305"/>
      <c r="BI263" s="305"/>
      <c r="BJ263" s="305"/>
      <c r="BK263" s="305"/>
      <c r="BL263" s="305"/>
      <c r="BM263" s="305"/>
      <c r="BN263" s="305"/>
      <c r="BO263" s="305"/>
      <c r="BP263" s="305"/>
      <c r="BQ263" s="305"/>
      <c r="BR263" s="305"/>
      <c r="BS263" s="305"/>
      <c r="BT263" s="305"/>
      <c r="BU263" s="305"/>
      <c r="BV263" s="305"/>
      <c r="BW263" s="305"/>
      <c r="BX263" s="305"/>
      <c r="BY263" s="305"/>
      <c r="BZ263" s="305"/>
      <c r="CA263" s="305"/>
      <c r="CB263" s="305"/>
      <c r="CC263" s="305"/>
      <c r="CD263" s="305"/>
      <c r="CE263" s="305"/>
      <c r="CF263" s="305"/>
      <c r="CG263" s="305"/>
      <c r="CH263" s="305"/>
      <c r="CI263" s="305"/>
      <c r="CJ263" s="305"/>
      <c r="CK263" s="305"/>
      <c r="CL263" s="305"/>
      <c r="CM263" s="305"/>
      <c r="CN263" s="305"/>
      <c r="CO263" s="305"/>
      <c r="CP263" s="305"/>
      <c r="CQ263" s="305"/>
      <c r="CR263" s="305"/>
      <c r="CS263" s="305"/>
      <c r="CT263" s="305"/>
      <c r="CU263" s="305"/>
      <c r="CV263" s="305"/>
      <c r="CW263" s="305"/>
      <c r="CX263" s="305"/>
      <c r="CY263" s="305"/>
      <c r="CZ263" s="305"/>
      <c r="DA263" s="305"/>
    </row>
    <row r="264" spans="1:105" s="2" customFormat="1" ht="12.75">
      <c r="A264" s="305"/>
      <c r="B264" s="305"/>
      <c r="C264" s="305"/>
      <c r="D264" s="305"/>
      <c r="E264" s="305"/>
      <c r="F264" s="454"/>
      <c r="G264" s="454"/>
      <c r="H264" s="455"/>
      <c r="I264" s="456"/>
      <c r="J264" s="306"/>
      <c r="K264" s="306"/>
      <c r="L264" s="454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  <c r="AJ264" s="305"/>
      <c r="AK264" s="305"/>
      <c r="AL264" s="305"/>
      <c r="AM264" s="305"/>
      <c r="AN264" s="305"/>
      <c r="AO264" s="305"/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305"/>
      <c r="AZ264" s="305"/>
      <c r="BA264" s="305"/>
      <c r="BB264" s="305"/>
      <c r="BC264" s="305"/>
      <c r="BD264" s="305"/>
      <c r="BE264" s="305"/>
      <c r="BF264" s="305"/>
      <c r="BG264" s="305"/>
      <c r="BH264" s="305"/>
      <c r="BI264" s="305"/>
      <c r="BJ264" s="305"/>
      <c r="BK264" s="305"/>
      <c r="BL264" s="305"/>
      <c r="BM264" s="305"/>
      <c r="BN264" s="305"/>
      <c r="BO264" s="305"/>
      <c r="BP264" s="305"/>
      <c r="BQ264" s="305"/>
      <c r="BR264" s="305"/>
      <c r="BS264" s="305"/>
      <c r="BT264" s="305"/>
      <c r="BU264" s="305"/>
      <c r="BV264" s="305"/>
      <c r="BW264" s="305"/>
      <c r="BX264" s="305"/>
      <c r="BY264" s="305"/>
      <c r="BZ264" s="305"/>
      <c r="CA264" s="305"/>
      <c r="CB264" s="305"/>
      <c r="CC264" s="305"/>
      <c r="CD264" s="305"/>
      <c r="CE264" s="305"/>
      <c r="CF264" s="305"/>
      <c r="CG264" s="305"/>
      <c r="CH264" s="305"/>
      <c r="CI264" s="305"/>
      <c r="CJ264" s="305"/>
      <c r="CK264" s="305"/>
      <c r="CL264" s="305"/>
      <c r="CM264" s="305"/>
      <c r="CN264" s="305"/>
      <c r="CO264" s="305"/>
      <c r="CP264" s="305"/>
      <c r="CQ264" s="305"/>
      <c r="CR264" s="305"/>
      <c r="CS264" s="305"/>
      <c r="CT264" s="305"/>
      <c r="CU264" s="305"/>
      <c r="CV264" s="305"/>
      <c r="CW264" s="305"/>
      <c r="CX264" s="305"/>
      <c r="CY264" s="305"/>
      <c r="CZ264" s="305"/>
      <c r="DA264" s="305"/>
    </row>
    <row r="265" spans="1:105" s="2" customFormat="1" ht="12.75">
      <c r="A265" s="305"/>
      <c r="B265" s="305"/>
      <c r="C265" s="305"/>
      <c r="D265" s="305"/>
      <c r="E265" s="305"/>
      <c r="F265" s="454"/>
      <c r="G265" s="454"/>
      <c r="H265" s="455"/>
      <c r="I265" s="456"/>
      <c r="J265" s="306"/>
      <c r="K265" s="306"/>
      <c r="L265" s="454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5"/>
      <c r="BQ265" s="305"/>
      <c r="BR265" s="305"/>
      <c r="BS265" s="305"/>
      <c r="BT265" s="305"/>
      <c r="BU265" s="305"/>
      <c r="BV265" s="305"/>
      <c r="BW265" s="305"/>
      <c r="BX265" s="305"/>
      <c r="BY265" s="305"/>
      <c r="BZ265" s="305"/>
      <c r="CA265" s="305"/>
      <c r="CB265" s="305"/>
      <c r="CC265" s="305"/>
      <c r="CD265" s="305"/>
      <c r="CE265" s="305"/>
      <c r="CF265" s="305"/>
      <c r="CG265" s="305"/>
      <c r="CH265" s="305"/>
      <c r="CI265" s="305"/>
      <c r="CJ265" s="305"/>
      <c r="CK265" s="305"/>
      <c r="CL265" s="305"/>
      <c r="CM265" s="305"/>
      <c r="CN265" s="305"/>
      <c r="CO265" s="305"/>
      <c r="CP265" s="305"/>
      <c r="CQ265" s="305"/>
      <c r="CR265" s="305"/>
      <c r="CS265" s="305"/>
      <c r="CT265" s="305"/>
      <c r="CU265" s="305"/>
      <c r="CV265" s="305"/>
      <c r="CW265" s="305"/>
      <c r="CX265" s="305"/>
      <c r="CY265" s="305"/>
      <c r="CZ265" s="305"/>
      <c r="DA265" s="305"/>
    </row>
    <row r="266" spans="1:105" s="2" customFormat="1" ht="12.75">
      <c r="A266" s="305"/>
      <c r="B266" s="305"/>
      <c r="C266" s="305"/>
      <c r="D266" s="305"/>
      <c r="E266" s="305"/>
      <c r="F266" s="454"/>
      <c r="G266" s="454"/>
      <c r="H266" s="455"/>
      <c r="I266" s="456"/>
      <c r="J266" s="306"/>
      <c r="K266" s="306"/>
      <c r="L266" s="454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5"/>
      <c r="BQ266" s="305"/>
      <c r="BR266" s="305"/>
      <c r="BS266" s="305"/>
      <c r="BT266" s="305"/>
      <c r="BU266" s="305"/>
      <c r="BV266" s="305"/>
      <c r="BW266" s="305"/>
      <c r="BX266" s="305"/>
      <c r="BY266" s="305"/>
      <c r="BZ266" s="305"/>
      <c r="CA266" s="305"/>
      <c r="CB266" s="305"/>
      <c r="CC266" s="305"/>
      <c r="CD266" s="305"/>
      <c r="CE266" s="305"/>
      <c r="CF266" s="305"/>
      <c r="CG266" s="305"/>
      <c r="CH266" s="305"/>
      <c r="CI266" s="305"/>
      <c r="CJ266" s="305"/>
      <c r="CK266" s="305"/>
      <c r="CL266" s="305"/>
      <c r="CM266" s="305"/>
      <c r="CN266" s="305"/>
      <c r="CO266" s="305"/>
      <c r="CP266" s="305"/>
      <c r="CQ266" s="305"/>
      <c r="CR266" s="305"/>
      <c r="CS266" s="305"/>
      <c r="CT266" s="305"/>
      <c r="CU266" s="305"/>
      <c r="CV266" s="305"/>
      <c r="CW266" s="305"/>
      <c r="CX266" s="305"/>
      <c r="CY266" s="305"/>
      <c r="CZ266" s="305"/>
      <c r="DA266" s="305"/>
    </row>
    <row r="267" spans="1:105" s="2" customFormat="1" ht="12.75">
      <c r="A267" s="305"/>
      <c r="B267" s="305"/>
      <c r="C267" s="305"/>
      <c r="D267" s="305"/>
      <c r="E267" s="305"/>
      <c r="F267" s="454"/>
      <c r="G267" s="454"/>
      <c r="H267" s="455"/>
      <c r="I267" s="456"/>
      <c r="J267" s="306"/>
      <c r="K267" s="306"/>
      <c r="L267" s="454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5"/>
      <c r="BQ267" s="305"/>
      <c r="BR267" s="305"/>
      <c r="BS267" s="305"/>
      <c r="BT267" s="305"/>
      <c r="BU267" s="305"/>
      <c r="BV267" s="305"/>
      <c r="BW267" s="305"/>
      <c r="BX267" s="305"/>
      <c r="BY267" s="305"/>
      <c r="BZ267" s="305"/>
      <c r="CA267" s="305"/>
      <c r="CB267" s="305"/>
      <c r="CC267" s="305"/>
      <c r="CD267" s="305"/>
      <c r="CE267" s="305"/>
      <c r="CF267" s="305"/>
      <c r="CG267" s="305"/>
      <c r="CH267" s="305"/>
      <c r="CI267" s="305"/>
      <c r="CJ267" s="305"/>
      <c r="CK267" s="305"/>
      <c r="CL267" s="305"/>
      <c r="CM267" s="305"/>
      <c r="CN267" s="305"/>
      <c r="CO267" s="305"/>
      <c r="CP267" s="305"/>
      <c r="CQ267" s="305"/>
      <c r="CR267" s="305"/>
      <c r="CS267" s="305"/>
      <c r="CT267" s="305"/>
      <c r="CU267" s="305"/>
      <c r="CV267" s="305"/>
      <c r="CW267" s="305"/>
      <c r="CX267" s="305"/>
      <c r="CY267" s="305"/>
      <c r="CZ267" s="305"/>
      <c r="DA267" s="305"/>
    </row>
    <row r="268" spans="1:105" s="2" customFormat="1" ht="12.75">
      <c r="A268" s="305"/>
      <c r="B268" s="305"/>
      <c r="C268" s="305"/>
      <c r="D268" s="305"/>
      <c r="E268" s="305"/>
      <c r="F268" s="454"/>
      <c r="G268" s="454"/>
      <c r="H268" s="455"/>
      <c r="I268" s="456"/>
      <c r="J268" s="306"/>
      <c r="K268" s="306"/>
      <c r="L268" s="454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5"/>
      <c r="BQ268" s="305"/>
      <c r="BR268" s="305"/>
      <c r="BS268" s="305"/>
      <c r="BT268" s="305"/>
      <c r="BU268" s="305"/>
      <c r="BV268" s="305"/>
      <c r="BW268" s="305"/>
      <c r="BX268" s="305"/>
      <c r="BY268" s="305"/>
      <c r="BZ268" s="305"/>
      <c r="CA268" s="305"/>
      <c r="CB268" s="305"/>
      <c r="CC268" s="305"/>
      <c r="CD268" s="305"/>
      <c r="CE268" s="305"/>
      <c r="CF268" s="305"/>
      <c r="CG268" s="305"/>
      <c r="CH268" s="305"/>
      <c r="CI268" s="305"/>
      <c r="CJ268" s="305"/>
      <c r="CK268" s="305"/>
      <c r="CL268" s="305"/>
      <c r="CM268" s="305"/>
      <c r="CN268" s="305"/>
      <c r="CO268" s="305"/>
      <c r="CP268" s="305"/>
      <c r="CQ268" s="305"/>
      <c r="CR268" s="305"/>
      <c r="CS268" s="305"/>
      <c r="CT268" s="305"/>
      <c r="CU268" s="305"/>
      <c r="CV268" s="305"/>
      <c r="CW268" s="305"/>
      <c r="CX268" s="305"/>
      <c r="CY268" s="305"/>
      <c r="CZ268" s="305"/>
      <c r="DA268" s="305"/>
    </row>
    <row r="269" spans="1:105" s="2" customFormat="1" ht="12.75">
      <c r="A269" s="305"/>
      <c r="B269" s="305"/>
      <c r="C269" s="305"/>
      <c r="D269" s="305"/>
      <c r="E269" s="305"/>
      <c r="F269" s="454"/>
      <c r="G269" s="454"/>
      <c r="H269" s="455"/>
      <c r="I269" s="456"/>
      <c r="J269" s="306"/>
      <c r="K269" s="306"/>
      <c r="L269" s="454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  <c r="AL269" s="305"/>
      <c r="AM269" s="305"/>
      <c r="AN269" s="305"/>
      <c r="AO269" s="305"/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305"/>
      <c r="BK269" s="305"/>
      <c r="BL269" s="305"/>
      <c r="BM269" s="305"/>
      <c r="BN269" s="305"/>
      <c r="BO269" s="305"/>
      <c r="BP269" s="305"/>
      <c r="BQ269" s="305"/>
      <c r="BR269" s="305"/>
      <c r="BS269" s="305"/>
      <c r="BT269" s="305"/>
      <c r="BU269" s="305"/>
      <c r="BV269" s="305"/>
      <c r="BW269" s="305"/>
      <c r="BX269" s="305"/>
      <c r="BY269" s="305"/>
      <c r="BZ269" s="305"/>
      <c r="CA269" s="305"/>
      <c r="CB269" s="305"/>
      <c r="CC269" s="305"/>
      <c r="CD269" s="305"/>
      <c r="CE269" s="305"/>
      <c r="CF269" s="305"/>
      <c r="CG269" s="305"/>
      <c r="CH269" s="305"/>
      <c r="CI269" s="305"/>
      <c r="CJ269" s="305"/>
      <c r="CK269" s="305"/>
      <c r="CL269" s="305"/>
      <c r="CM269" s="305"/>
      <c r="CN269" s="305"/>
      <c r="CO269" s="305"/>
      <c r="CP269" s="305"/>
      <c r="CQ269" s="305"/>
      <c r="CR269" s="305"/>
      <c r="CS269" s="305"/>
      <c r="CT269" s="305"/>
      <c r="CU269" s="305"/>
      <c r="CV269" s="305"/>
      <c r="CW269" s="305"/>
      <c r="CX269" s="305"/>
      <c r="CY269" s="305"/>
      <c r="CZ269" s="305"/>
      <c r="DA269" s="305"/>
    </row>
    <row r="270" spans="1:105" s="2" customFormat="1" ht="12.75">
      <c r="A270" s="305"/>
      <c r="B270" s="305"/>
      <c r="C270" s="305"/>
      <c r="D270" s="305"/>
      <c r="E270" s="305"/>
      <c r="F270" s="454"/>
      <c r="G270" s="454"/>
      <c r="H270" s="455"/>
      <c r="I270" s="456"/>
      <c r="J270" s="306"/>
      <c r="K270" s="306"/>
      <c r="L270" s="454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  <c r="AZ270" s="305"/>
      <c r="BA270" s="305"/>
      <c r="BB270" s="305"/>
      <c r="BC270" s="305"/>
      <c r="BD270" s="305"/>
      <c r="BE270" s="305"/>
      <c r="BF270" s="305"/>
      <c r="BG270" s="305"/>
      <c r="BH270" s="305"/>
      <c r="BI270" s="305"/>
      <c r="BJ270" s="305"/>
      <c r="BK270" s="305"/>
      <c r="BL270" s="305"/>
      <c r="BM270" s="305"/>
      <c r="BN270" s="305"/>
      <c r="BO270" s="305"/>
      <c r="BP270" s="305"/>
      <c r="BQ270" s="305"/>
      <c r="BR270" s="305"/>
      <c r="BS270" s="305"/>
      <c r="BT270" s="305"/>
      <c r="BU270" s="305"/>
      <c r="BV270" s="305"/>
      <c r="BW270" s="305"/>
      <c r="BX270" s="305"/>
      <c r="BY270" s="305"/>
      <c r="BZ270" s="305"/>
      <c r="CA270" s="305"/>
      <c r="CB270" s="305"/>
      <c r="CC270" s="305"/>
      <c r="CD270" s="305"/>
      <c r="CE270" s="305"/>
      <c r="CF270" s="305"/>
      <c r="CG270" s="305"/>
      <c r="CH270" s="305"/>
      <c r="CI270" s="305"/>
      <c r="CJ270" s="305"/>
      <c r="CK270" s="305"/>
      <c r="CL270" s="305"/>
      <c r="CM270" s="305"/>
      <c r="CN270" s="305"/>
      <c r="CO270" s="305"/>
      <c r="CP270" s="305"/>
      <c r="CQ270" s="305"/>
      <c r="CR270" s="305"/>
      <c r="CS270" s="305"/>
      <c r="CT270" s="305"/>
      <c r="CU270" s="305"/>
      <c r="CV270" s="305"/>
      <c r="CW270" s="305"/>
      <c r="CX270" s="305"/>
      <c r="CY270" s="305"/>
      <c r="CZ270" s="305"/>
      <c r="DA270" s="305"/>
    </row>
    <row r="271" spans="1:105" s="2" customFormat="1" ht="12.75">
      <c r="A271" s="305"/>
      <c r="B271" s="305"/>
      <c r="C271" s="305"/>
      <c r="D271" s="305"/>
      <c r="E271" s="305"/>
      <c r="F271" s="454"/>
      <c r="G271" s="454"/>
      <c r="H271" s="455"/>
      <c r="I271" s="456"/>
      <c r="J271" s="306"/>
      <c r="K271" s="306"/>
      <c r="L271" s="454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305"/>
      <c r="BM271" s="305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5"/>
      <c r="BX271" s="305"/>
      <c r="BY271" s="305"/>
      <c r="BZ271" s="305"/>
      <c r="CA271" s="305"/>
      <c r="CB271" s="305"/>
      <c r="CC271" s="305"/>
      <c r="CD271" s="305"/>
      <c r="CE271" s="305"/>
      <c r="CF271" s="305"/>
      <c r="CG271" s="305"/>
      <c r="CH271" s="305"/>
      <c r="CI271" s="305"/>
      <c r="CJ271" s="305"/>
      <c r="CK271" s="305"/>
      <c r="CL271" s="305"/>
      <c r="CM271" s="305"/>
      <c r="CN271" s="305"/>
      <c r="CO271" s="305"/>
      <c r="CP271" s="305"/>
      <c r="CQ271" s="305"/>
      <c r="CR271" s="305"/>
      <c r="CS271" s="305"/>
      <c r="CT271" s="305"/>
      <c r="CU271" s="305"/>
      <c r="CV271" s="305"/>
      <c r="CW271" s="305"/>
      <c r="CX271" s="305"/>
      <c r="CY271" s="305"/>
      <c r="CZ271" s="305"/>
      <c r="DA271" s="305"/>
    </row>
    <row r="272" spans="1:105" s="2" customFormat="1" ht="12.75">
      <c r="A272" s="305"/>
      <c r="B272" s="305"/>
      <c r="C272" s="305"/>
      <c r="D272" s="305"/>
      <c r="E272" s="305"/>
      <c r="F272" s="454"/>
      <c r="G272" s="454"/>
      <c r="H272" s="455"/>
      <c r="I272" s="456"/>
      <c r="J272" s="306"/>
      <c r="K272" s="306"/>
      <c r="L272" s="454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5"/>
      <c r="AB272" s="305"/>
      <c r="AC272" s="305"/>
      <c r="AD272" s="305"/>
      <c r="AE272" s="305"/>
      <c r="AF272" s="305"/>
      <c r="AG272" s="305"/>
      <c r="AH272" s="305"/>
      <c r="AI272" s="305"/>
      <c r="AJ272" s="305"/>
      <c r="AK272" s="305"/>
      <c r="AL272" s="305"/>
      <c r="AM272" s="305"/>
      <c r="AN272" s="305"/>
      <c r="AO272" s="305"/>
      <c r="AP272" s="305"/>
      <c r="AQ272" s="305"/>
      <c r="AR272" s="305"/>
      <c r="AS272" s="305"/>
      <c r="AT272" s="305"/>
      <c r="AU272" s="305"/>
      <c r="AV272" s="305"/>
      <c r="AW272" s="305"/>
      <c r="AX272" s="305"/>
      <c r="AY272" s="305"/>
      <c r="AZ272" s="305"/>
      <c r="BA272" s="305"/>
      <c r="BB272" s="305"/>
      <c r="BC272" s="305"/>
      <c r="BD272" s="305"/>
      <c r="BE272" s="305"/>
      <c r="BF272" s="305"/>
      <c r="BG272" s="305"/>
      <c r="BH272" s="305"/>
      <c r="BI272" s="305"/>
      <c r="BJ272" s="305"/>
      <c r="BK272" s="305"/>
      <c r="BL272" s="305"/>
      <c r="BM272" s="305"/>
      <c r="BN272" s="305"/>
      <c r="BO272" s="305"/>
      <c r="BP272" s="305"/>
      <c r="BQ272" s="305"/>
      <c r="BR272" s="305"/>
      <c r="BS272" s="305"/>
      <c r="BT272" s="305"/>
      <c r="BU272" s="305"/>
      <c r="BV272" s="305"/>
      <c r="BW272" s="305"/>
      <c r="BX272" s="305"/>
      <c r="BY272" s="305"/>
      <c r="BZ272" s="305"/>
      <c r="CA272" s="305"/>
      <c r="CB272" s="305"/>
      <c r="CC272" s="305"/>
      <c r="CD272" s="305"/>
      <c r="CE272" s="305"/>
      <c r="CF272" s="305"/>
      <c r="CG272" s="305"/>
      <c r="CH272" s="305"/>
      <c r="CI272" s="305"/>
      <c r="CJ272" s="305"/>
      <c r="CK272" s="305"/>
      <c r="CL272" s="305"/>
      <c r="CM272" s="305"/>
      <c r="CN272" s="305"/>
      <c r="CO272" s="305"/>
      <c r="CP272" s="305"/>
      <c r="CQ272" s="305"/>
      <c r="CR272" s="305"/>
      <c r="CS272" s="305"/>
      <c r="CT272" s="305"/>
      <c r="CU272" s="305"/>
      <c r="CV272" s="305"/>
      <c r="CW272" s="305"/>
      <c r="CX272" s="305"/>
      <c r="CY272" s="305"/>
      <c r="CZ272" s="305"/>
      <c r="DA272" s="305"/>
    </row>
    <row r="273" spans="1:105" s="2" customFormat="1" ht="12.75">
      <c r="A273" s="305"/>
      <c r="B273" s="305"/>
      <c r="C273" s="305"/>
      <c r="D273" s="305"/>
      <c r="E273" s="305"/>
      <c r="F273" s="454"/>
      <c r="G273" s="454"/>
      <c r="H273" s="455"/>
      <c r="I273" s="456"/>
      <c r="J273" s="306"/>
      <c r="K273" s="306"/>
      <c r="L273" s="454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5"/>
      <c r="AB273" s="305"/>
      <c r="AC273" s="305"/>
      <c r="AD273" s="305"/>
      <c r="AE273" s="305"/>
      <c r="AF273" s="305"/>
      <c r="AG273" s="305"/>
      <c r="AH273" s="305"/>
      <c r="AI273" s="305"/>
      <c r="AJ273" s="305"/>
      <c r="AK273" s="305"/>
      <c r="AL273" s="305"/>
      <c r="AM273" s="305"/>
      <c r="AN273" s="305"/>
      <c r="AO273" s="305"/>
      <c r="AP273" s="305"/>
      <c r="AQ273" s="305"/>
      <c r="AR273" s="305"/>
      <c r="AS273" s="305"/>
      <c r="AT273" s="305"/>
      <c r="AU273" s="305"/>
      <c r="AV273" s="305"/>
      <c r="AW273" s="305"/>
      <c r="AX273" s="305"/>
      <c r="AY273" s="305"/>
      <c r="AZ273" s="305"/>
      <c r="BA273" s="305"/>
      <c r="BB273" s="305"/>
      <c r="BC273" s="305"/>
      <c r="BD273" s="305"/>
      <c r="BE273" s="305"/>
      <c r="BF273" s="305"/>
      <c r="BG273" s="305"/>
      <c r="BH273" s="305"/>
      <c r="BI273" s="305"/>
      <c r="BJ273" s="305"/>
      <c r="BK273" s="305"/>
      <c r="BL273" s="305"/>
      <c r="BM273" s="305"/>
      <c r="BN273" s="305"/>
      <c r="BO273" s="305"/>
      <c r="BP273" s="305"/>
      <c r="BQ273" s="305"/>
      <c r="BR273" s="305"/>
      <c r="BS273" s="305"/>
      <c r="BT273" s="305"/>
      <c r="BU273" s="305"/>
      <c r="BV273" s="305"/>
      <c r="BW273" s="305"/>
      <c r="BX273" s="305"/>
      <c r="BY273" s="305"/>
      <c r="BZ273" s="305"/>
      <c r="CA273" s="305"/>
      <c r="CB273" s="305"/>
      <c r="CC273" s="305"/>
      <c r="CD273" s="305"/>
      <c r="CE273" s="305"/>
      <c r="CF273" s="305"/>
      <c r="CG273" s="305"/>
      <c r="CH273" s="305"/>
      <c r="CI273" s="305"/>
      <c r="CJ273" s="305"/>
      <c r="CK273" s="305"/>
      <c r="CL273" s="305"/>
      <c r="CM273" s="305"/>
      <c r="CN273" s="305"/>
      <c r="CO273" s="305"/>
      <c r="CP273" s="305"/>
      <c r="CQ273" s="305"/>
      <c r="CR273" s="305"/>
      <c r="CS273" s="305"/>
      <c r="CT273" s="305"/>
      <c r="CU273" s="305"/>
      <c r="CV273" s="305"/>
      <c r="CW273" s="305"/>
      <c r="CX273" s="305"/>
      <c r="CY273" s="305"/>
      <c r="CZ273" s="305"/>
      <c r="DA273" s="305"/>
    </row>
    <row r="274" spans="1:105" s="2" customFormat="1" ht="12.75">
      <c r="A274" s="305"/>
      <c r="B274" s="305"/>
      <c r="C274" s="305"/>
      <c r="D274" s="305"/>
      <c r="E274" s="305"/>
      <c r="F274" s="454"/>
      <c r="G274" s="454"/>
      <c r="H274" s="455"/>
      <c r="I274" s="456"/>
      <c r="J274" s="306"/>
      <c r="K274" s="306"/>
      <c r="L274" s="454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5"/>
      <c r="AF274" s="305"/>
      <c r="AG274" s="305"/>
      <c r="AH274" s="305"/>
      <c r="AI274" s="305"/>
      <c r="AJ274" s="305"/>
      <c r="AK274" s="305"/>
      <c r="AL274" s="305"/>
      <c r="AM274" s="305"/>
      <c r="AN274" s="305"/>
      <c r="AO274" s="305"/>
      <c r="AP274" s="305"/>
      <c r="AQ274" s="305"/>
      <c r="AR274" s="305"/>
      <c r="AS274" s="305"/>
      <c r="AT274" s="305"/>
      <c r="AU274" s="305"/>
      <c r="AV274" s="305"/>
      <c r="AW274" s="305"/>
      <c r="AX274" s="305"/>
      <c r="AY274" s="305"/>
      <c r="AZ274" s="305"/>
      <c r="BA274" s="305"/>
      <c r="BB274" s="305"/>
      <c r="BC274" s="305"/>
      <c r="BD274" s="305"/>
      <c r="BE274" s="305"/>
      <c r="BF274" s="305"/>
      <c r="BG274" s="305"/>
      <c r="BH274" s="305"/>
      <c r="BI274" s="305"/>
      <c r="BJ274" s="305"/>
      <c r="BK274" s="305"/>
      <c r="BL274" s="305"/>
      <c r="BM274" s="305"/>
      <c r="BN274" s="305"/>
      <c r="BO274" s="305"/>
      <c r="BP274" s="305"/>
      <c r="BQ274" s="305"/>
      <c r="BR274" s="305"/>
      <c r="BS274" s="305"/>
      <c r="BT274" s="305"/>
      <c r="BU274" s="305"/>
      <c r="BV274" s="305"/>
      <c r="BW274" s="305"/>
      <c r="BX274" s="305"/>
      <c r="BY274" s="305"/>
      <c r="BZ274" s="305"/>
      <c r="CA274" s="305"/>
      <c r="CB274" s="305"/>
      <c r="CC274" s="305"/>
      <c r="CD274" s="305"/>
      <c r="CE274" s="305"/>
      <c r="CF274" s="305"/>
      <c r="CG274" s="305"/>
      <c r="CH274" s="305"/>
      <c r="CI274" s="305"/>
      <c r="CJ274" s="305"/>
      <c r="CK274" s="305"/>
      <c r="CL274" s="305"/>
      <c r="CM274" s="305"/>
      <c r="CN274" s="305"/>
      <c r="CO274" s="305"/>
      <c r="CP274" s="305"/>
      <c r="CQ274" s="305"/>
      <c r="CR274" s="305"/>
      <c r="CS274" s="305"/>
      <c r="CT274" s="305"/>
      <c r="CU274" s="305"/>
      <c r="CV274" s="305"/>
      <c r="CW274" s="305"/>
      <c r="CX274" s="305"/>
      <c r="CY274" s="305"/>
      <c r="CZ274" s="305"/>
      <c r="DA274" s="305"/>
    </row>
    <row r="275" spans="1:105" s="2" customFormat="1" ht="12.75">
      <c r="A275" s="305"/>
      <c r="B275" s="305"/>
      <c r="C275" s="305"/>
      <c r="D275" s="305"/>
      <c r="E275" s="305"/>
      <c r="F275" s="454"/>
      <c r="G275" s="454"/>
      <c r="H275" s="455"/>
      <c r="I275" s="456"/>
      <c r="J275" s="306"/>
      <c r="K275" s="306"/>
      <c r="L275" s="454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  <c r="AZ275" s="305"/>
      <c r="BA275" s="305"/>
      <c r="BB275" s="305"/>
      <c r="BC275" s="305"/>
      <c r="BD275" s="305"/>
      <c r="BE275" s="305"/>
      <c r="BF275" s="305"/>
      <c r="BG275" s="305"/>
      <c r="BH275" s="305"/>
      <c r="BI275" s="305"/>
      <c r="BJ275" s="305"/>
      <c r="BK275" s="305"/>
      <c r="BL275" s="305"/>
      <c r="BM275" s="305"/>
      <c r="BN275" s="305"/>
      <c r="BO275" s="305"/>
      <c r="BP275" s="305"/>
      <c r="BQ275" s="305"/>
      <c r="BR275" s="305"/>
      <c r="BS275" s="305"/>
      <c r="BT275" s="305"/>
      <c r="BU275" s="305"/>
      <c r="BV275" s="305"/>
      <c r="BW275" s="305"/>
      <c r="BX275" s="305"/>
      <c r="BY275" s="305"/>
      <c r="BZ275" s="305"/>
      <c r="CA275" s="305"/>
      <c r="CB275" s="305"/>
      <c r="CC275" s="305"/>
      <c r="CD275" s="305"/>
      <c r="CE275" s="305"/>
      <c r="CF275" s="305"/>
      <c r="CG275" s="305"/>
      <c r="CH275" s="305"/>
      <c r="CI275" s="305"/>
      <c r="CJ275" s="305"/>
      <c r="CK275" s="305"/>
      <c r="CL275" s="305"/>
      <c r="CM275" s="305"/>
      <c r="CN275" s="305"/>
      <c r="CO275" s="305"/>
      <c r="CP275" s="305"/>
      <c r="CQ275" s="305"/>
      <c r="CR275" s="305"/>
      <c r="CS275" s="305"/>
      <c r="CT275" s="305"/>
      <c r="CU275" s="305"/>
      <c r="CV275" s="305"/>
      <c r="CW275" s="305"/>
      <c r="CX275" s="305"/>
      <c r="CY275" s="305"/>
      <c r="CZ275" s="305"/>
      <c r="DA275" s="305"/>
    </row>
    <row r="276" spans="1:105" s="2" customFormat="1" ht="12.75">
      <c r="A276" s="305"/>
      <c r="B276" s="305"/>
      <c r="C276" s="305"/>
      <c r="D276" s="305"/>
      <c r="E276" s="305"/>
      <c r="F276" s="454"/>
      <c r="G276" s="454"/>
      <c r="H276" s="455"/>
      <c r="I276" s="456"/>
      <c r="J276" s="306"/>
      <c r="K276" s="306"/>
      <c r="L276" s="454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  <c r="AZ276" s="305"/>
      <c r="BA276" s="305"/>
      <c r="BB276" s="305"/>
      <c r="BC276" s="305"/>
      <c r="BD276" s="305"/>
      <c r="BE276" s="305"/>
      <c r="BF276" s="305"/>
      <c r="BG276" s="305"/>
      <c r="BH276" s="305"/>
      <c r="BI276" s="305"/>
      <c r="BJ276" s="305"/>
      <c r="BK276" s="305"/>
      <c r="BL276" s="305"/>
      <c r="BM276" s="305"/>
      <c r="BN276" s="305"/>
      <c r="BO276" s="305"/>
      <c r="BP276" s="305"/>
      <c r="BQ276" s="305"/>
      <c r="BR276" s="305"/>
      <c r="BS276" s="305"/>
      <c r="BT276" s="305"/>
      <c r="BU276" s="305"/>
      <c r="BV276" s="305"/>
      <c r="BW276" s="305"/>
      <c r="BX276" s="305"/>
      <c r="BY276" s="305"/>
      <c r="BZ276" s="305"/>
      <c r="CA276" s="305"/>
      <c r="CB276" s="305"/>
      <c r="CC276" s="305"/>
      <c r="CD276" s="305"/>
      <c r="CE276" s="305"/>
      <c r="CF276" s="305"/>
      <c r="CG276" s="305"/>
      <c r="CH276" s="305"/>
      <c r="CI276" s="305"/>
      <c r="CJ276" s="305"/>
      <c r="CK276" s="305"/>
      <c r="CL276" s="305"/>
      <c r="CM276" s="305"/>
      <c r="CN276" s="305"/>
      <c r="CO276" s="305"/>
      <c r="CP276" s="305"/>
      <c r="CQ276" s="305"/>
      <c r="CR276" s="305"/>
      <c r="CS276" s="305"/>
      <c r="CT276" s="305"/>
      <c r="CU276" s="305"/>
      <c r="CV276" s="305"/>
      <c r="CW276" s="305"/>
      <c r="CX276" s="305"/>
      <c r="CY276" s="305"/>
      <c r="CZ276" s="305"/>
      <c r="DA276" s="305"/>
    </row>
    <row r="277" spans="1:105" s="2" customFormat="1" ht="12.75">
      <c r="A277" s="305"/>
      <c r="B277" s="305"/>
      <c r="C277" s="305"/>
      <c r="D277" s="305"/>
      <c r="E277" s="305"/>
      <c r="F277" s="454"/>
      <c r="G277" s="454"/>
      <c r="H277" s="455"/>
      <c r="I277" s="456"/>
      <c r="J277" s="306"/>
      <c r="K277" s="306"/>
      <c r="L277" s="454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5"/>
      <c r="AU277" s="305"/>
      <c r="AV277" s="305"/>
      <c r="AW277" s="305"/>
      <c r="AX277" s="305"/>
      <c r="AY277" s="305"/>
      <c r="AZ277" s="305"/>
      <c r="BA277" s="305"/>
      <c r="BB277" s="305"/>
      <c r="BC277" s="305"/>
      <c r="BD277" s="305"/>
      <c r="BE277" s="305"/>
      <c r="BF277" s="305"/>
      <c r="BG277" s="305"/>
      <c r="BH277" s="305"/>
      <c r="BI277" s="305"/>
      <c r="BJ277" s="305"/>
      <c r="BK277" s="305"/>
      <c r="BL277" s="305"/>
      <c r="BM277" s="305"/>
      <c r="BN277" s="305"/>
      <c r="BO277" s="305"/>
      <c r="BP277" s="305"/>
      <c r="BQ277" s="305"/>
      <c r="BR277" s="305"/>
      <c r="BS277" s="305"/>
      <c r="BT277" s="305"/>
      <c r="BU277" s="305"/>
      <c r="BV277" s="305"/>
      <c r="BW277" s="305"/>
      <c r="BX277" s="305"/>
      <c r="BY277" s="305"/>
      <c r="BZ277" s="305"/>
      <c r="CA277" s="305"/>
      <c r="CB277" s="305"/>
      <c r="CC277" s="305"/>
      <c r="CD277" s="305"/>
      <c r="CE277" s="305"/>
      <c r="CF277" s="305"/>
      <c r="CG277" s="305"/>
      <c r="CH277" s="305"/>
      <c r="CI277" s="305"/>
      <c r="CJ277" s="305"/>
      <c r="CK277" s="305"/>
      <c r="CL277" s="305"/>
      <c r="CM277" s="305"/>
      <c r="CN277" s="305"/>
      <c r="CO277" s="305"/>
      <c r="CP277" s="305"/>
      <c r="CQ277" s="305"/>
      <c r="CR277" s="305"/>
      <c r="CS277" s="305"/>
      <c r="CT277" s="305"/>
      <c r="CU277" s="305"/>
      <c r="CV277" s="305"/>
      <c r="CW277" s="305"/>
      <c r="CX277" s="305"/>
      <c r="CY277" s="305"/>
      <c r="CZ277" s="305"/>
      <c r="DA277" s="305"/>
    </row>
    <row r="278" spans="1:105" s="2" customFormat="1" ht="12.75">
      <c r="A278" s="305"/>
      <c r="B278" s="305"/>
      <c r="C278" s="305"/>
      <c r="D278" s="305"/>
      <c r="E278" s="305"/>
      <c r="F278" s="454"/>
      <c r="G278" s="454"/>
      <c r="H278" s="455"/>
      <c r="I278" s="456"/>
      <c r="J278" s="306"/>
      <c r="K278" s="306"/>
      <c r="L278" s="454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5"/>
      <c r="AB278" s="305"/>
      <c r="AC278" s="305"/>
      <c r="AD278" s="305"/>
      <c r="AE278" s="305"/>
      <c r="AF278" s="305"/>
      <c r="AG278" s="305"/>
      <c r="AH278" s="305"/>
      <c r="AI278" s="305"/>
      <c r="AJ278" s="305"/>
      <c r="AK278" s="305"/>
      <c r="AL278" s="305"/>
      <c r="AM278" s="305"/>
      <c r="AN278" s="305"/>
      <c r="AO278" s="305"/>
      <c r="AP278" s="305"/>
      <c r="AQ278" s="305"/>
      <c r="AR278" s="305"/>
      <c r="AS278" s="305"/>
      <c r="AT278" s="305"/>
      <c r="AU278" s="305"/>
      <c r="AV278" s="305"/>
      <c r="AW278" s="305"/>
      <c r="AX278" s="305"/>
      <c r="AY278" s="305"/>
      <c r="AZ278" s="305"/>
      <c r="BA278" s="305"/>
      <c r="BB278" s="305"/>
      <c r="BC278" s="305"/>
      <c r="BD278" s="305"/>
      <c r="BE278" s="305"/>
      <c r="BF278" s="305"/>
      <c r="BG278" s="305"/>
      <c r="BH278" s="305"/>
      <c r="BI278" s="305"/>
      <c r="BJ278" s="305"/>
      <c r="BK278" s="305"/>
      <c r="BL278" s="305"/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05"/>
      <c r="BY278" s="305"/>
      <c r="BZ278" s="305"/>
      <c r="CA278" s="305"/>
      <c r="CB278" s="305"/>
      <c r="CC278" s="305"/>
      <c r="CD278" s="305"/>
      <c r="CE278" s="305"/>
      <c r="CF278" s="305"/>
      <c r="CG278" s="305"/>
      <c r="CH278" s="305"/>
      <c r="CI278" s="305"/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  <c r="CY278" s="305"/>
      <c r="CZ278" s="305"/>
      <c r="DA278" s="305"/>
    </row>
    <row r="279" spans="1:105" s="2" customFormat="1" ht="12.75">
      <c r="A279" s="305"/>
      <c r="B279" s="305"/>
      <c r="C279" s="305"/>
      <c r="D279" s="305"/>
      <c r="E279" s="305"/>
      <c r="F279" s="454"/>
      <c r="G279" s="454"/>
      <c r="H279" s="455"/>
      <c r="I279" s="456"/>
      <c r="J279" s="306"/>
      <c r="K279" s="306"/>
      <c r="L279" s="454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5"/>
      <c r="AB279" s="305"/>
      <c r="AC279" s="305"/>
      <c r="AD279" s="305"/>
      <c r="AE279" s="305"/>
      <c r="AF279" s="305"/>
      <c r="AG279" s="305"/>
      <c r="AH279" s="305"/>
      <c r="AI279" s="305"/>
      <c r="AJ279" s="305"/>
      <c r="AK279" s="305"/>
      <c r="AL279" s="305"/>
      <c r="AM279" s="305"/>
      <c r="AN279" s="305"/>
      <c r="AO279" s="305"/>
      <c r="AP279" s="305"/>
      <c r="AQ279" s="305"/>
      <c r="AR279" s="305"/>
      <c r="AS279" s="305"/>
      <c r="AT279" s="305"/>
      <c r="AU279" s="305"/>
      <c r="AV279" s="305"/>
      <c r="AW279" s="305"/>
      <c r="AX279" s="305"/>
      <c r="AY279" s="305"/>
      <c r="AZ279" s="305"/>
      <c r="BA279" s="305"/>
      <c r="BB279" s="305"/>
      <c r="BC279" s="305"/>
      <c r="BD279" s="305"/>
      <c r="BE279" s="305"/>
      <c r="BF279" s="305"/>
      <c r="BG279" s="305"/>
      <c r="BH279" s="305"/>
      <c r="BI279" s="305"/>
      <c r="BJ279" s="305"/>
      <c r="BK279" s="305"/>
      <c r="BL279" s="305"/>
      <c r="BM279" s="305"/>
      <c r="BN279" s="305"/>
      <c r="BO279" s="305"/>
      <c r="BP279" s="305"/>
      <c r="BQ279" s="305"/>
      <c r="BR279" s="305"/>
      <c r="BS279" s="305"/>
      <c r="BT279" s="305"/>
      <c r="BU279" s="305"/>
      <c r="BV279" s="305"/>
      <c r="BW279" s="305"/>
      <c r="BX279" s="305"/>
      <c r="BY279" s="305"/>
      <c r="BZ279" s="305"/>
      <c r="CA279" s="305"/>
      <c r="CB279" s="305"/>
      <c r="CC279" s="305"/>
      <c r="CD279" s="305"/>
      <c r="CE279" s="305"/>
      <c r="CF279" s="305"/>
      <c r="CG279" s="305"/>
      <c r="CH279" s="305"/>
      <c r="CI279" s="305"/>
      <c r="CJ279" s="305"/>
      <c r="CK279" s="305"/>
      <c r="CL279" s="305"/>
      <c r="CM279" s="305"/>
      <c r="CN279" s="305"/>
      <c r="CO279" s="305"/>
      <c r="CP279" s="305"/>
      <c r="CQ279" s="305"/>
      <c r="CR279" s="305"/>
      <c r="CS279" s="305"/>
      <c r="CT279" s="305"/>
      <c r="CU279" s="305"/>
      <c r="CV279" s="305"/>
      <c r="CW279" s="305"/>
      <c r="CX279" s="305"/>
      <c r="CY279" s="305"/>
      <c r="CZ279" s="305"/>
      <c r="DA279" s="305"/>
    </row>
    <row r="280" spans="1:105" s="2" customFormat="1" ht="12.75">
      <c r="A280" s="305"/>
      <c r="B280" s="305"/>
      <c r="C280" s="305"/>
      <c r="D280" s="305"/>
      <c r="E280" s="305"/>
      <c r="F280" s="454"/>
      <c r="G280" s="454"/>
      <c r="H280" s="455"/>
      <c r="I280" s="456"/>
      <c r="J280" s="306"/>
      <c r="K280" s="306"/>
      <c r="L280" s="454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5"/>
      <c r="AB280" s="305"/>
      <c r="AC280" s="305"/>
      <c r="AD280" s="305"/>
      <c r="AE280" s="305"/>
      <c r="AF280" s="305"/>
      <c r="AG280" s="305"/>
      <c r="AH280" s="305"/>
      <c r="AI280" s="305"/>
      <c r="AJ280" s="305"/>
      <c r="AK280" s="305"/>
      <c r="AL280" s="305"/>
      <c r="AM280" s="305"/>
      <c r="AN280" s="305"/>
      <c r="AO280" s="305"/>
      <c r="AP280" s="305"/>
      <c r="AQ280" s="305"/>
      <c r="AR280" s="305"/>
      <c r="AS280" s="305"/>
      <c r="AT280" s="305"/>
      <c r="AU280" s="305"/>
      <c r="AV280" s="305"/>
      <c r="AW280" s="305"/>
      <c r="AX280" s="305"/>
      <c r="AY280" s="305"/>
      <c r="AZ280" s="305"/>
      <c r="BA280" s="305"/>
      <c r="BB280" s="305"/>
      <c r="BC280" s="305"/>
      <c r="BD280" s="305"/>
      <c r="BE280" s="305"/>
      <c r="BF280" s="305"/>
      <c r="BG280" s="305"/>
      <c r="BH280" s="305"/>
      <c r="BI280" s="305"/>
      <c r="BJ280" s="305"/>
      <c r="BK280" s="305"/>
      <c r="BL280" s="305"/>
      <c r="BM280" s="305"/>
      <c r="BN280" s="305"/>
      <c r="BO280" s="305"/>
      <c r="BP280" s="305"/>
      <c r="BQ280" s="305"/>
      <c r="BR280" s="305"/>
      <c r="BS280" s="305"/>
      <c r="BT280" s="305"/>
      <c r="BU280" s="305"/>
      <c r="BV280" s="305"/>
      <c r="BW280" s="305"/>
      <c r="BX280" s="305"/>
      <c r="BY280" s="305"/>
      <c r="BZ280" s="305"/>
      <c r="CA280" s="305"/>
      <c r="CB280" s="305"/>
      <c r="CC280" s="305"/>
      <c r="CD280" s="305"/>
      <c r="CE280" s="305"/>
      <c r="CF280" s="305"/>
      <c r="CG280" s="305"/>
      <c r="CH280" s="305"/>
      <c r="CI280" s="305"/>
      <c r="CJ280" s="305"/>
      <c r="CK280" s="305"/>
      <c r="CL280" s="305"/>
      <c r="CM280" s="305"/>
      <c r="CN280" s="305"/>
      <c r="CO280" s="305"/>
      <c r="CP280" s="305"/>
      <c r="CQ280" s="305"/>
      <c r="CR280" s="305"/>
      <c r="CS280" s="305"/>
      <c r="CT280" s="305"/>
      <c r="CU280" s="305"/>
      <c r="CV280" s="305"/>
      <c r="CW280" s="305"/>
      <c r="CX280" s="305"/>
      <c r="CY280" s="305"/>
      <c r="CZ280" s="305"/>
      <c r="DA280" s="305"/>
    </row>
    <row r="281" spans="1:105" s="2" customFormat="1" ht="12.75">
      <c r="A281" s="305"/>
      <c r="B281" s="305"/>
      <c r="C281" s="305"/>
      <c r="D281" s="305"/>
      <c r="E281" s="305"/>
      <c r="F281" s="454"/>
      <c r="G281" s="454"/>
      <c r="H281" s="455"/>
      <c r="I281" s="456"/>
      <c r="J281" s="306"/>
      <c r="K281" s="306"/>
      <c r="L281" s="454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5"/>
      <c r="AB281" s="305"/>
      <c r="AC281" s="305"/>
      <c r="AD281" s="305"/>
      <c r="AE281" s="305"/>
      <c r="AF281" s="305"/>
      <c r="AG281" s="305"/>
      <c r="AH281" s="305"/>
      <c r="AI281" s="305"/>
      <c r="AJ281" s="305"/>
      <c r="AK281" s="305"/>
      <c r="AL281" s="305"/>
      <c r="AM281" s="305"/>
      <c r="AN281" s="305"/>
      <c r="AO281" s="305"/>
      <c r="AP281" s="305"/>
      <c r="AQ281" s="305"/>
      <c r="AR281" s="305"/>
      <c r="AS281" s="305"/>
      <c r="AT281" s="305"/>
      <c r="AU281" s="305"/>
      <c r="AV281" s="305"/>
      <c r="AW281" s="305"/>
      <c r="AX281" s="305"/>
      <c r="AY281" s="305"/>
      <c r="AZ281" s="305"/>
      <c r="BA281" s="305"/>
      <c r="BB281" s="305"/>
      <c r="BC281" s="305"/>
      <c r="BD281" s="305"/>
      <c r="BE281" s="305"/>
      <c r="BF281" s="305"/>
      <c r="BG281" s="305"/>
      <c r="BH281" s="305"/>
      <c r="BI281" s="305"/>
      <c r="BJ281" s="305"/>
      <c r="BK281" s="305"/>
      <c r="BL281" s="305"/>
      <c r="BM281" s="305"/>
      <c r="BN281" s="305"/>
      <c r="BO281" s="305"/>
      <c r="BP281" s="305"/>
      <c r="BQ281" s="305"/>
      <c r="BR281" s="305"/>
      <c r="BS281" s="305"/>
      <c r="BT281" s="305"/>
      <c r="BU281" s="305"/>
      <c r="BV281" s="305"/>
      <c r="BW281" s="305"/>
      <c r="BX281" s="305"/>
      <c r="BY281" s="305"/>
      <c r="BZ281" s="305"/>
      <c r="CA281" s="305"/>
      <c r="CB281" s="305"/>
      <c r="CC281" s="305"/>
      <c r="CD281" s="305"/>
      <c r="CE281" s="305"/>
      <c r="CF281" s="305"/>
      <c r="CG281" s="305"/>
      <c r="CH281" s="305"/>
      <c r="CI281" s="305"/>
      <c r="CJ281" s="305"/>
      <c r="CK281" s="305"/>
      <c r="CL281" s="305"/>
      <c r="CM281" s="305"/>
      <c r="CN281" s="305"/>
      <c r="CO281" s="305"/>
      <c r="CP281" s="305"/>
      <c r="CQ281" s="305"/>
      <c r="CR281" s="305"/>
      <c r="CS281" s="305"/>
      <c r="CT281" s="305"/>
      <c r="CU281" s="305"/>
      <c r="CV281" s="305"/>
      <c r="CW281" s="305"/>
      <c r="CX281" s="305"/>
      <c r="CY281" s="305"/>
      <c r="CZ281" s="305"/>
      <c r="DA281" s="305"/>
    </row>
    <row r="282" spans="1:105" s="2" customFormat="1" ht="12.75">
      <c r="A282" s="305"/>
      <c r="B282" s="305"/>
      <c r="C282" s="305"/>
      <c r="D282" s="305"/>
      <c r="E282" s="305"/>
      <c r="F282" s="454"/>
      <c r="G282" s="454"/>
      <c r="H282" s="455"/>
      <c r="I282" s="456"/>
      <c r="J282" s="306"/>
      <c r="K282" s="306"/>
      <c r="L282" s="454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5"/>
      <c r="AB282" s="305"/>
      <c r="AC282" s="305"/>
      <c r="AD282" s="305"/>
      <c r="AE282" s="305"/>
      <c r="AF282" s="305"/>
      <c r="AG282" s="305"/>
      <c r="AH282" s="305"/>
      <c r="AI282" s="305"/>
      <c r="AJ282" s="305"/>
      <c r="AK282" s="305"/>
      <c r="AL282" s="305"/>
      <c r="AM282" s="305"/>
      <c r="AN282" s="305"/>
      <c r="AO282" s="305"/>
      <c r="AP282" s="305"/>
      <c r="AQ282" s="305"/>
      <c r="AR282" s="305"/>
      <c r="AS282" s="305"/>
      <c r="AT282" s="305"/>
      <c r="AU282" s="305"/>
      <c r="AV282" s="305"/>
      <c r="AW282" s="305"/>
      <c r="AX282" s="305"/>
      <c r="AY282" s="305"/>
      <c r="AZ282" s="305"/>
      <c r="BA282" s="305"/>
      <c r="BB282" s="305"/>
      <c r="BC282" s="305"/>
      <c r="BD282" s="305"/>
      <c r="BE282" s="305"/>
      <c r="BF282" s="305"/>
      <c r="BG282" s="305"/>
      <c r="BH282" s="305"/>
      <c r="BI282" s="305"/>
      <c r="BJ282" s="305"/>
      <c r="BK282" s="305"/>
      <c r="BL282" s="305"/>
      <c r="BM282" s="305"/>
      <c r="BN282" s="305"/>
      <c r="BO282" s="305"/>
      <c r="BP282" s="305"/>
      <c r="BQ282" s="305"/>
      <c r="BR282" s="305"/>
      <c r="BS282" s="305"/>
      <c r="BT282" s="305"/>
      <c r="BU282" s="305"/>
      <c r="BV282" s="305"/>
      <c r="BW282" s="305"/>
      <c r="BX282" s="305"/>
      <c r="BY282" s="305"/>
      <c r="BZ282" s="305"/>
      <c r="CA282" s="305"/>
      <c r="CB282" s="305"/>
      <c r="CC282" s="305"/>
      <c r="CD282" s="305"/>
      <c r="CE282" s="305"/>
      <c r="CF282" s="305"/>
      <c r="CG282" s="305"/>
      <c r="CH282" s="305"/>
      <c r="CI282" s="305"/>
      <c r="CJ282" s="305"/>
      <c r="CK282" s="305"/>
      <c r="CL282" s="305"/>
      <c r="CM282" s="305"/>
      <c r="CN282" s="305"/>
      <c r="CO282" s="305"/>
      <c r="CP282" s="305"/>
      <c r="CQ282" s="305"/>
      <c r="CR282" s="305"/>
      <c r="CS282" s="305"/>
      <c r="CT282" s="305"/>
      <c r="CU282" s="305"/>
      <c r="CV282" s="305"/>
      <c r="CW282" s="305"/>
      <c r="CX282" s="305"/>
      <c r="CY282" s="305"/>
      <c r="CZ282" s="305"/>
      <c r="DA282" s="305"/>
    </row>
    <row r="283" spans="1:105" s="2" customFormat="1" ht="12.75">
      <c r="A283" s="305"/>
      <c r="B283" s="305"/>
      <c r="C283" s="305"/>
      <c r="D283" s="305"/>
      <c r="E283" s="305"/>
      <c r="F283" s="454"/>
      <c r="G283" s="454"/>
      <c r="H283" s="455"/>
      <c r="I283" s="456"/>
      <c r="J283" s="306"/>
      <c r="K283" s="306"/>
      <c r="L283" s="454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5"/>
      <c r="AA283" s="305"/>
      <c r="AB283" s="305"/>
      <c r="AC283" s="305"/>
      <c r="AD283" s="305"/>
      <c r="AE283" s="305"/>
      <c r="AF283" s="305"/>
      <c r="AG283" s="305"/>
      <c r="AH283" s="305"/>
      <c r="AI283" s="305"/>
      <c r="AJ283" s="305"/>
      <c r="AK283" s="305"/>
      <c r="AL283" s="305"/>
      <c r="AM283" s="305"/>
      <c r="AN283" s="305"/>
      <c r="AO283" s="305"/>
      <c r="AP283" s="305"/>
      <c r="AQ283" s="305"/>
      <c r="AR283" s="305"/>
      <c r="AS283" s="305"/>
      <c r="AT283" s="305"/>
      <c r="AU283" s="305"/>
      <c r="AV283" s="305"/>
      <c r="AW283" s="305"/>
      <c r="AX283" s="305"/>
      <c r="AY283" s="305"/>
      <c r="AZ283" s="305"/>
      <c r="BA283" s="305"/>
      <c r="BB283" s="305"/>
      <c r="BC283" s="305"/>
      <c r="BD283" s="305"/>
      <c r="BE283" s="305"/>
      <c r="BF283" s="305"/>
      <c r="BG283" s="305"/>
      <c r="BH283" s="305"/>
      <c r="BI283" s="305"/>
      <c r="BJ283" s="305"/>
      <c r="BK283" s="305"/>
      <c r="BL283" s="305"/>
      <c r="BM283" s="305"/>
      <c r="BN283" s="305"/>
      <c r="BO283" s="305"/>
      <c r="BP283" s="305"/>
      <c r="BQ283" s="305"/>
      <c r="BR283" s="305"/>
      <c r="BS283" s="305"/>
      <c r="BT283" s="305"/>
      <c r="BU283" s="305"/>
      <c r="BV283" s="305"/>
      <c r="BW283" s="305"/>
      <c r="BX283" s="305"/>
      <c r="BY283" s="305"/>
      <c r="BZ283" s="305"/>
      <c r="CA283" s="305"/>
      <c r="CB283" s="305"/>
      <c r="CC283" s="305"/>
      <c r="CD283" s="305"/>
      <c r="CE283" s="305"/>
      <c r="CF283" s="305"/>
      <c r="CG283" s="305"/>
      <c r="CH283" s="305"/>
      <c r="CI283" s="305"/>
      <c r="CJ283" s="305"/>
      <c r="CK283" s="305"/>
      <c r="CL283" s="305"/>
      <c r="CM283" s="305"/>
      <c r="CN283" s="305"/>
      <c r="CO283" s="305"/>
      <c r="CP283" s="305"/>
      <c r="CQ283" s="305"/>
      <c r="CR283" s="305"/>
      <c r="CS283" s="305"/>
      <c r="CT283" s="305"/>
      <c r="CU283" s="305"/>
      <c r="CV283" s="305"/>
      <c r="CW283" s="305"/>
      <c r="CX283" s="305"/>
      <c r="CY283" s="305"/>
      <c r="CZ283" s="305"/>
      <c r="DA283" s="305"/>
    </row>
    <row r="284" spans="1:105" s="2" customFormat="1" ht="12.75">
      <c r="A284" s="305"/>
      <c r="B284" s="305"/>
      <c r="C284" s="305"/>
      <c r="D284" s="305"/>
      <c r="E284" s="305"/>
      <c r="F284" s="454"/>
      <c r="G284" s="454"/>
      <c r="H284" s="455"/>
      <c r="I284" s="456"/>
      <c r="J284" s="306"/>
      <c r="K284" s="306"/>
      <c r="L284" s="454"/>
      <c r="M284" s="305"/>
      <c r="N284" s="305"/>
      <c r="O284" s="305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305"/>
      <c r="AA284" s="305"/>
      <c r="AB284" s="305"/>
      <c r="AC284" s="305"/>
      <c r="AD284" s="305"/>
      <c r="AE284" s="305"/>
      <c r="AF284" s="305"/>
      <c r="AG284" s="305"/>
      <c r="AH284" s="305"/>
      <c r="AI284" s="305"/>
      <c r="AJ284" s="305"/>
      <c r="AK284" s="305"/>
      <c r="AL284" s="305"/>
      <c r="AM284" s="305"/>
      <c r="AN284" s="305"/>
      <c r="AO284" s="305"/>
      <c r="AP284" s="305"/>
      <c r="AQ284" s="305"/>
      <c r="AR284" s="305"/>
      <c r="AS284" s="305"/>
      <c r="AT284" s="305"/>
      <c r="AU284" s="305"/>
      <c r="AV284" s="305"/>
      <c r="AW284" s="305"/>
      <c r="AX284" s="305"/>
      <c r="AY284" s="305"/>
      <c r="AZ284" s="305"/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/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5"/>
      <c r="BW284" s="305"/>
      <c r="BX284" s="305"/>
      <c r="BY284" s="305"/>
      <c r="BZ284" s="305"/>
      <c r="CA284" s="305"/>
      <c r="CB284" s="305"/>
      <c r="CC284" s="305"/>
      <c r="CD284" s="305"/>
      <c r="CE284" s="305"/>
      <c r="CF284" s="305"/>
      <c r="CG284" s="305"/>
      <c r="CH284" s="305"/>
      <c r="CI284" s="305"/>
      <c r="CJ284" s="305"/>
      <c r="CK284" s="305"/>
      <c r="CL284" s="305"/>
      <c r="CM284" s="305"/>
      <c r="CN284" s="305"/>
      <c r="CO284" s="305"/>
      <c r="CP284" s="305"/>
      <c r="CQ284" s="305"/>
      <c r="CR284" s="305"/>
      <c r="CS284" s="305"/>
      <c r="CT284" s="305"/>
      <c r="CU284" s="305"/>
      <c r="CV284" s="305"/>
      <c r="CW284" s="305"/>
      <c r="CX284" s="305"/>
      <c r="CY284" s="305"/>
      <c r="CZ284" s="305"/>
      <c r="DA284" s="305"/>
    </row>
    <row r="285" spans="1:105" s="2" customFormat="1" ht="12.75">
      <c r="A285" s="305"/>
      <c r="B285" s="305"/>
      <c r="C285" s="305"/>
      <c r="D285" s="305"/>
      <c r="E285" s="305"/>
      <c r="F285" s="454"/>
      <c r="G285" s="454"/>
      <c r="H285" s="455"/>
      <c r="I285" s="456"/>
      <c r="J285" s="306"/>
      <c r="K285" s="306"/>
      <c r="L285" s="454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  <c r="Y285" s="305"/>
      <c r="Z285" s="305"/>
      <c r="AA285" s="305"/>
      <c r="AB285" s="305"/>
      <c r="AC285" s="305"/>
      <c r="AD285" s="305"/>
      <c r="AE285" s="305"/>
      <c r="AF285" s="305"/>
      <c r="AG285" s="305"/>
      <c r="AH285" s="305"/>
      <c r="AI285" s="305"/>
      <c r="AJ285" s="305"/>
      <c r="AK285" s="305"/>
      <c r="AL285" s="305"/>
      <c r="AM285" s="305"/>
      <c r="AN285" s="305"/>
      <c r="AO285" s="305"/>
      <c r="AP285" s="305"/>
      <c r="AQ285" s="305"/>
      <c r="AR285" s="305"/>
      <c r="AS285" s="305"/>
      <c r="AT285" s="305"/>
      <c r="AU285" s="305"/>
      <c r="AV285" s="305"/>
      <c r="AW285" s="305"/>
      <c r="AX285" s="305"/>
      <c r="AY285" s="305"/>
      <c r="AZ285" s="305"/>
      <c r="BA285" s="305"/>
      <c r="BB285" s="305"/>
      <c r="BC285" s="305"/>
      <c r="BD285" s="305"/>
      <c r="BE285" s="305"/>
      <c r="BF285" s="305"/>
      <c r="BG285" s="305"/>
      <c r="BH285" s="305"/>
      <c r="BI285" s="305"/>
      <c r="BJ285" s="305"/>
      <c r="BK285" s="305"/>
      <c r="BL285" s="305"/>
      <c r="BM285" s="305"/>
      <c r="BN285" s="305"/>
      <c r="BO285" s="305"/>
      <c r="BP285" s="305"/>
      <c r="BQ285" s="305"/>
      <c r="BR285" s="305"/>
      <c r="BS285" s="305"/>
      <c r="BT285" s="305"/>
      <c r="BU285" s="305"/>
      <c r="BV285" s="305"/>
      <c r="BW285" s="305"/>
      <c r="BX285" s="305"/>
      <c r="BY285" s="305"/>
      <c r="BZ285" s="305"/>
      <c r="CA285" s="305"/>
      <c r="CB285" s="305"/>
      <c r="CC285" s="305"/>
      <c r="CD285" s="305"/>
      <c r="CE285" s="305"/>
      <c r="CF285" s="305"/>
      <c r="CG285" s="305"/>
      <c r="CH285" s="305"/>
      <c r="CI285" s="305"/>
      <c r="CJ285" s="305"/>
      <c r="CK285" s="305"/>
      <c r="CL285" s="305"/>
      <c r="CM285" s="305"/>
      <c r="CN285" s="305"/>
      <c r="CO285" s="305"/>
      <c r="CP285" s="305"/>
      <c r="CQ285" s="305"/>
      <c r="CR285" s="305"/>
      <c r="CS285" s="305"/>
      <c r="CT285" s="305"/>
      <c r="CU285" s="305"/>
      <c r="CV285" s="305"/>
      <c r="CW285" s="305"/>
      <c r="CX285" s="305"/>
      <c r="CY285" s="305"/>
      <c r="CZ285" s="305"/>
      <c r="DA285" s="305"/>
    </row>
    <row r="286" spans="1:105" s="2" customFormat="1" ht="12.75">
      <c r="A286" s="305"/>
      <c r="B286" s="305"/>
      <c r="C286" s="305"/>
      <c r="D286" s="305"/>
      <c r="E286" s="305"/>
      <c r="F286" s="454"/>
      <c r="G286" s="454"/>
      <c r="H286" s="455"/>
      <c r="I286" s="456"/>
      <c r="J286" s="306"/>
      <c r="K286" s="306"/>
      <c r="L286" s="454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5"/>
      <c r="AB286" s="305"/>
      <c r="AC286" s="305"/>
      <c r="AD286" s="305"/>
      <c r="AE286" s="305"/>
      <c r="AF286" s="305"/>
      <c r="AG286" s="305"/>
      <c r="AH286" s="305"/>
      <c r="AI286" s="305"/>
      <c r="AJ286" s="305"/>
      <c r="AK286" s="305"/>
      <c r="AL286" s="305"/>
      <c r="AM286" s="305"/>
      <c r="AN286" s="305"/>
      <c r="AO286" s="305"/>
      <c r="AP286" s="305"/>
      <c r="AQ286" s="305"/>
      <c r="AR286" s="305"/>
      <c r="AS286" s="305"/>
      <c r="AT286" s="305"/>
      <c r="AU286" s="305"/>
      <c r="AV286" s="305"/>
      <c r="AW286" s="305"/>
      <c r="AX286" s="305"/>
      <c r="AY286" s="305"/>
      <c r="AZ286" s="305"/>
      <c r="BA286" s="305"/>
      <c r="BB286" s="305"/>
      <c r="BC286" s="305"/>
      <c r="BD286" s="305"/>
      <c r="BE286" s="305"/>
      <c r="BF286" s="305"/>
      <c r="BG286" s="305"/>
      <c r="BH286" s="305"/>
      <c r="BI286" s="305"/>
      <c r="BJ286" s="305"/>
      <c r="BK286" s="305"/>
      <c r="BL286" s="305"/>
      <c r="BM286" s="305"/>
      <c r="BN286" s="305"/>
      <c r="BO286" s="305"/>
      <c r="BP286" s="305"/>
      <c r="BQ286" s="305"/>
      <c r="BR286" s="305"/>
      <c r="BS286" s="305"/>
      <c r="BT286" s="305"/>
      <c r="BU286" s="305"/>
      <c r="BV286" s="305"/>
      <c r="BW286" s="305"/>
      <c r="BX286" s="305"/>
      <c r="BY286" s="305"/>
      <c r="BZ286" s="305"/>
      <c r="CA286" s="305"/>
      <c r="CB286" s="305"/>
      <c r="CC286" s="305"/>
      <c r="CD286" s="305"/>
      <c r="CE286" s="305"/>
      <c r="CF286" s="305"/>
      <c r="CG286" s="305"/>
      <c r="CH286" s="305"/>
      <c r="CI286" s="305"/>
      <c r="CJ286" s="305"/>
      <c r="CK286" s="305"/>
      <c r="CL286" s="305"/>
      <c r="CM286" s="305"/>
      <c r="CN286" s="305"/>
      <c r="CO286" s="305"/>
      <c r="CP286" s="305"/>
      <c r="CQ286" s="305"/>
      <c r="CR286" s="305"/>
      <c r="CS286" s="305"/>
      <c r="CT286" s="305"/>
      <c r="CU286" s="305"/>
      <c r="CV286" s="305"/>
      <c r="CW286" s="305"/>
      <c r="CX286" s="305"/>
      <c r="CY286" s="305"/>
      <c r="CZ286" s="305"/>
      <c r="DA286" s="305"/>
    </row>
    <row r="287" spans="1:105" s="2" customFormat="1" ht="12.75">
      <c r="A287" s="305"/>
      <c r="B287" s="305"/>
      <c r="C287" s="305"/>
      <c r="D287" s="305"/>
      <c r="E287" s="305"/>
      <c r="F287" s="454"/>
      <c r="G287" s="454"/>
      <c r="H287" s="455"/>
      <c r="I287" s="456"/>
      <c r="J287" s="306"/>
      <c r="K287" s="306"/>
      <c r="L287" s="454"/>
      <c r="M287" s="305"/>
      <c r="N287" s="305"/>
      <c r="O287" s="305"/>
      <c r="P287" s="305"/>
      <c r="Q287" s="305"/>
      <c r="R287" s="305"/>
      <c r="S287" s="305"/>
      <c r="T287" s="305"/>
      <c r="U287" s="305"/>
      <c r="V287" s="305"/>
      <c r="W287" s="305"/>
      <c r="X287" s="305"/>
      <c r="Y287" s="305"/>
      <c r="Z287" s="305"/>
      <c r="AA287" s="305"/>
      <c r="AB287" s="305"/>
      <c r="AC287" s="305"/>
      <c r="AD287" s="305"/>
      <c r="AE287" s="305"/>
      <c r="AF287" s="305"/>
      <c r="AG287" s="305"/>
      <c r="AH287" s="305"/>
      <c r="AI287" s="305"/>
      <c r="AJ287" s="305"/>
      <c r="AK287" s="305"/>
      <c r="AL287" s="305"/>
      <c r="AM287" s="305"/>
      <c r="AN287" s="305"/>
      <c r="AO287" s="305"/>
      <c r="AP287" s="305"/>
      <c r="AQ287" s="305"/>
      <c r="AR287" s="305"/>
      <c r="AS287" s="305"/>
      <c r="AT287" s="305"/>
      <c r="AU287" s="305"/>
      <c r="AV287" s="305"/>
      <c r="AW287" s="305"/>
      <c r="AX287" s="305"/>
      <c r="AY287" s="305"/>
      <c r="AZ287" s="305"/>
      <c r="BA287" s="305"/>
      <c r="BB287" s="305"/>
      <c r="BC287" s="305"/>
      <c r="BD287" s="305"/>
      <c r="BE287" s="305"/>
      <c r="BF287" s="305"/>
      <c r="BG287" s="305"/>
      <c r="BH287" s="305"/>
      <c r="BI287" s="305"/>
      <c r="BJ287" s="305"/>
      <c r="BK287" s="305"/>
      <c r="BL287" s="305"/>
      <c r="BM287" s="305"/>
      <c r="BN287" s="305"/>
      <c r="BO287" s="305"/>
      <c r="BP287" s="305"/>
      <c r="BQ287" s="305"/>
      <c r="BR287" s="305"/>
      <c r="BS287" s="305"/>
      <c r="BT287" s="305"/>
      <c r="BU287" s="305"/>
      <c r="BV287" s="305"/>
      <c r="BW287" s="305"/>
      <c r="BX287" s="305"/>
      <c r="BY287" s="305"/>
      <c r="BZ287" s="305"/>
      <c r="CA287" s="305"/>
      <c r="CB287" s="305"/>
      <c r="CC287" s="305"/>
      <c r="CD287" s="305"/>
      <c r="CE287" s="305"/>
      <c r="CF287" s="305"/>
      <c r="CG287" s="305"/>
      <c r="CH287" s="305"/>
      <c r="CI287" s="305"/>
      <c r="CJ287" s="305"/>
      <c r="CK287" s="305"/>
      <c r="CL287" s="305"/>
      <c r="CM287" s="305"/>
      <c r="CN287" s="305"/>
      <c r="CO287" s="305"/>
      <c r="CP287" s="305"/>
      <c r="CQ287" s="305"/>
      <c r="CR287" s="305"/>
      <c r="CS287" s="305"/>
      <c r="CT287" s="305"/>
      <c r="CU287" s="305"/>
      <c r="CV287" s="305"/>
      <c r="CW287" s="305"/>
      <c r="CX287" s="305"/>
      <c r="CY287" s="305"/>
      <c r="CZ287" s="305"/>
      <c r="DA287" s="305"/>
    </row>
    <row r="288" spans="1:105" s="2" customFormat="1" ht="12.75">
      <c r="A288" s="305"/>
      <c r="B288" s="305"/>
      <c r="C288" s="305"/>
      <c r="D288" s="305"/>
      <c r="E288" s="305"/>
      <c r="F288" s="454"/>
      <c r="G288" s="454"/>
      <c r="H288" s="455"/>
      <c r="I288" s="456"/>
      <c r="J288" s="306"/>
      <c r="K288" s="306"/>
      <c r="L288" s="454"/>
      <c r="M288" s="305"/>
      <c r="N288" s="305"/>
      <c r="O288" s="305"/>
      <c r="P288" s="305"/>
      <c r="Q288" s="305"/>
      <c r="R288" s="305"/>
      <c r="S288" s="305"/>
      <c r="T288" s="305"/>
      <c r="U288" s="305"/>
      <c r="V288" s="305"/>
      <c r="W288" s="305"/>
      <c r="X288" s="305"/>
      <c r="Y288" s="305"/>
      <c r="Z288" s="305"/>
      <c r="AA288" s="305"/>
      <c r="AB288" s="305"/>
      <c r="AC288" s="305"/>
      <c r="AD288" s="305"/>
      <c r="AE288" s="305"/>
      <c r="AF288" s="305"/>
      <c r="AG288" s="305"/>
      <c r="AH288" s="305"/>
      <c r="AI288" s="305"/>
      <c r="AJ288" s="305"/>
      <c r="AK288" s="305"/>
      <c r="AL288" s="305"/>
      <c r="AM288" s="305"/>
      <c r="AN288" s="305"/>
      <c r="AO288" s="305"/>
      <c r="AP288" s="305"/>
      <c r="AQ288" s="305"/>
      <c r="AR288" s="305"/>
      <c r="AS288" s="305"/>
      <c r="AT288" s="305"/>
      <c r="AU288" s="305"/>
      <c r="AV288" s="305"/>
      <c r="AW288" s="305"/>
      <c r="AX288" s="305"/>
      <c r="AY288" s="305"/>
      <c r="AZ288" s="305"/>
      <c r="BA288" s="305"/>
      <c r="BB288" s="305"/>
      <c r="BC288" s="305"/>
      <c r="BD288" s="305"/>
      <c r="BE288" s="305"/>
      <c r="BF288" s="305"/>
      <c r="BG288" s="305"/>
      <c r="BH288" s="305"/>
      <c r="BI288" s="305"/>
      <c r="BJ288" s="305"/>
      <c r="BK288" s="305"/>
      <c r="BL288" s="305"/>
      <c r="BM288" s="305"/>
      <c r="BN288" s="305"/>
      <c r="BO288" s="305"/>
      <c r="BP288" s="305"/>
      <c r="BQ288" s="305"/>
      <c r="BR288" s="305"/>
      <c r="BS288" s="305"/>
      <c r="BT288" s="305"/>
      <c r="BU288" s="305"/>
      <c r="BV288" s="305"/>
      <c r="BW288" s="305"/>
      <c r="BX288" s="305"/>
      <c r="BY288" s="305"/>
      <c r="BZ288" s="305"/>
      <c r="CA288" s="305"/>
      <c r="CB288" s="305"/>
      <c r="CC288" s="305"/>
      <c r="CD288" s="305"/>
      <c r="CE288" s="305"/>
      <c r="CF288" s="305"/>
      <c r="CG288" s="305"/>
      <c r="CH288" s="305"/>
      <c r="CI288" s="305"/>
      <c r="CJ288" s="305"/>
      <c r="CK288" s="305"/>
      <c r="CL288" s="305"/>
      <c r="CM288" s="305"/>
      <c r="CN288" s="305"/>
      <c r="CO288" s="305"/>
      <c r="CP288" s="305"/>
      <c r="CQ288" s="305"/>
      <c r="CR288" s="305"/>
      <c r="CS288" s="305"/>
      <c r="CT288" s="305"/>
      <c r="CU288" s="305"/>
      <c r="CV288" s="305"/>
      <c r="CW288" s="305"/>
      <c r="CX288" s="305"/>
      <c r="CY288" s="305"/>
      <c r="CZ288" s="305"/>
      <c r="DA288" s="305"/>
    </row>
    <row r="289" spans="1:105" s="2" customFormat="1" ht="12.75">
      <c r="A289" s="305"/>
      <c r="B289" s="305"/>
      <c r="C289" s="305"/>
      <c r="D289" s="305"/>
      <c r="E289" s="305"/>
      <c r="F289" s="454"/>
      <c r="G289" s="454"/>
      <c r="H289" s="455"/>
      <c r="I289" s="456"/>
      <c r="J289" s="306"/>
      <c r="K289" s="306"/>
      <c r="L289" s="454"/>
      <c r="M289" s="305"/>
      <c r="N289" s="305"/>
      <c r="O289" s="305"/>
      <c r="P289" s="305"/>
      <c r="Q289" s="305"/>
      <c r="R289" s="305"/>
      <c r="S289" s="305"/>
      <c r="T289" s="305"/>
      <c r="U289" s="305"/>
      <c r="V289" s="305"/>
      <c r="W289" s="305"/>
      <c r="X289" s="305"/>
      <c r="Y289" s="305"/>
      <c r="Z289" s="305"/>
      <c r="AA289" s="305"/>
      <c r="AB289" s="305"/>
      <c r="AC289" s="305"/>
      <c r="AD289" s="305"/>
      <c r="AE289" s="305"/>
      <c r="AF289" s="305"/>
      <c r="AG289" s="305"/>
      <c r="AH289" s="305"/>
      <c r="AI289" s="305"/>
      <c r="AJ289" s="305"/>
      <c r="AK289" s="305"/>
      <c r="AL289" s="305"/>
      <c r="AM289" s="305"/>
      <c r="AN289" s="305"/>
      <c r="AO289" s="305"/>
      <c r="AP289" s="305"/>
      <c r="AQ289" s="305"/>
      <c r="AR289" s="305"/>
      <c r="AS289" s="305"/>
      <c r="AT289" s="305"/>
      <c r="AU289" s="305"/>
      <c r="AV289" s="305"/>
      <c r="AW289" s="305"/>
      <c r="AX289" s="305"/>
      <c r="AY289" s="305"/>
      <c r="AZ289" s="305"/>
      <c r="BA289" s="305"/>
      <c r="BB289" s="305"/>
      <c r="BC289" s="305"/>
      <c r="BD289" s="305"/>
      <c r="BE289" s="305"/>
      <c r="BF289" s="305"/>
      <c r="BG289" s="305"/>
      <c r="BH289" s="305"/>
      <c r="BI289" s="305"/>
      <c r="BJ289" s="305"/>
      <c r="BK289" s="305"/>
      <c r="BL289" s="305"/>
      <c r="BM289" s="305"/>
      <c r="BN289" s="305"/>
      <c r="BO289" s="305"/>
      <c r="BP289" s="305"/>
      <c r="BQ289" s="305"/>
      <c r="BR289" s="305"/>
      <c r="BS289" s="305"/>
      <c r="BT289" s="305"/>
      <c r="BU289" s="305"/>
      <c r="BV289" s="305"/>
      <c r="BW289" s="305"/>
      <c r="BX289" s="305"/>
      <c r="BY289" s="305"/>
      <c r="BZ289" s="305"/>
      <c r="CA289" s="305"/>
      <c r="CB289" s="305"/>
      <c r="CC289" s="305"/>
      <c r="CD289" s="305"/>
      <c r="CE289" s="305"/>
      <c r="CF289" s="305"/>
      <c r="CG289" s="305"/>
      <c r="CH289" s="305"/>
      <c r="CI289" s="305"/>
      <c r="CJ289" s="305"/>
      <c r="CK289" s="305"/>
      <c r="CL289" s="305"/>
      <c r="CM289" s="305"/>
      <c r="CN289" s="305"/>
      <c r="CO289" s="305"/>
      <c r="CP289" s="305"/>
      <c r="CQ289" s="305"/>
      <c r="CR289" s="305"/>
      <c r="CS289" s="305"/>
      <c r="CT289" s="305"/>
      <c r="CU289" s="305"/>
      <c r="CV289" s="305"/>
      <c r="CW289" s="305"/>
      <c r="CX289" s="305"/>
      <c r="CY289" s="305"/>
      <c r="CZ289" s="305"/>
      <c r="DA289" s="305"/>
    </row>
    <row r="290" spans="1:105" s="2" customFormat="1" ht="12.75">
      <c r="A290" s="305"/>
      <c r="B290" s="305"/>
      <c r="C290" s="305"/>
      <c r="D290" s="305"/>
      <c r="E290" s="305"/>
      <c r="F290" s="454"/>
      <c r="G290" s="454"/>
      <c r="H290" s="455"/>
      <c r="I290" s="456"/>
      <c r="J290" s="306"/>
      <c r="K290" s="306"/>
      <c r="L290" s="454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5"/>
      <c r="AA290" s="305"/>
      <c r="AB290" s="305"/>
      <c r="AC290" s="305"/>
      <c r="AD290" s="305"/>
      <c r="AE290" s="305"/>
      <c r="AF290" s="305"/>
      <c r="AG290" s="305"/>
      <c r="AH290" s="305"/>
      <c r="AI290" s="305"/>
      <c r="AJ290" s="305"/>
      <c r="AK290" s="305"/>
      <c r="AL290" s="305"/>
      <c r="AM290" s="305"/>
      <c r="AN290" s="305"/>
      <c r="AO290" s="305"/>
      <c r="AP290" s="305"/>
      <c r="AQ290" s="305"/>
      <c r="AR290" s="305"/>
      <c r="AS290" s="305"/>
      <c r="AT290" s="305"/>
      <c r="AU290" s="305"/>
      <c r="AV290" s="305"/>
      <c r="AW290" s="305"/>
      <c r="AX290" s="305"/>
      <c r="AY290" s="305"/>
      <c r="AZ290" s="305"/>
      <c r="BA290" s="305"/>
      <c r="BB290" s="305"/>
      <c r="BC290" s="305"/>
      <c r="BD290" s="305"/>
      <c r="BE290" s="305"/>
      <c r="BF290" s="305"/>
      <c r="BG290" s="305"/>
      <c r="BH290" s="305"/>
      <c r="BI290" s="305"/>
      <c r="BJ290" s="305"/>
      <c r="BK290" s="305"/>
      <c r="BL290" s="305"/>
      <c r="BM290" s="305"/>
      <c r="BN290" s="305"/>
      <c r="BO290" s="305"/>
      <c r="BP290" s="305"/>
      <c r="BQ290" s="305"/>
      <c r="BR290" s="305"/>
      <c r="BS290" s="305"/>
      <c r="BT290" s="305"/>
      <c r="BU290" s="305"/>
      <c r="BV290" s="305"/>
      <c r="BW290" s="305"/>
      <c r="BX290" s="305"/>
      <c r="BY290" s="305"/>
      <c r="BZ290" s="305"/>
      <c r="CA290" s="305"/>
      <c r="CB290" s="305"/>
      <c r="CC290" s="305"/>
      <c r="CD290" s="305"/>
      <c r="CE290" s="305"/>
      <c r="CF290" s="305"/>
      <c r="CG290" s="305"/>
      <c r="CH290" s="305"/>
      <c r="CI290" s="305"/>
      <c r="CJ290" s="305"/>
      <c r="CK290" s="305"/>
      <c r="CL290" s="305"/>
      <c r="CM290" s="305"/>
      <c r="CN290" s="305"/>
      <c r="CO290" s="305"/>
      <c r="CP290" s="305"/>
      <c r="CQ290" s="305"/>
      <c r="CR290" s="305"/>
      <c r="CS290" s="305"/>
      <c r="CT290" s="305"/>
      <c r="CU290" s="305"/>
      <c r="CV290" s="305"/>
      <c r="CW290" s="305"/>
      <c r="CX290" s="305"/>
      <c r="CY290" s="305"/>
      <c r="CZ290" s="305"/>
      <c r="DA290" s="305"/>
    </row>
    <row r="291" spans="1:105" s="2" customFormat="1" ht="12.75">
      <c r="A291" s="305"/>
      <c r="B291" s="305"/>
      <c r="C291" s="305"/>
      <c r="D291" s="305"/>
      <c r="E291" s="305"/>
      <c r="F291" s="454"/>
      <c r="G291" s="454"/>
      <c r="H291" s="455"/>
      <c r="I291" s="456"/>
      <c r="J291" s="306"/>
      <c r="K291" s="306"/>
      <c r="L291" s="454"/>
      <c r="M291" s="305"/>
      <c r="N291" s="305"/>
      <c r="O291" s="305"/>
      <c r="P291" s="305"/>
      <c r="Q291" s="305"/>
      <c r="R291" s="305"/>
      <c r="S291" s="305"/>
      <c r="T291" s="305"/>
      <c r="U291" s="305"/>
      <c r="V291" s="305"/>
      <c r="W291" s="305"/>
      <c r="X291" s="305"/>
      <c r="Y291" s="305"/>
      <c r="Z291" s="305"/>
      <c r="AA291" s="305"/>
      <c r="AB291" s="305"/>
      <c r="AC291" s="305"/>
      <c r="AD291" s="305"/>
      <c r="AE291" s="305"/>
      <c r="AF291" s="305"/>
      <c r="AG291" s="305"/>
      <c r="AH291" s="305"/>
      <c r="AI291" s="305"/>
      <c r="AJ291" s="305"/>
      <c r="AK291" s="305"/>
      <c r="AL291" s="305"/>
      <c r="AM291" s="305"/>
      <c r="AN291" s="305"/>
      <c r="AO291" s="305"/>
      <c r="AP291" s="305"/>
      <c r="AQ291" s="305"/>
      <c r="AR291" s="305"/>
      <c r="AS291" s="305"/>
      <c r="AT291" s="305"/>
      <c r="AU291" s="305"/>
      <c r="AV291" s="305"/>
      <c r="AW291" s="305"/>
      <c r="AX291" s="305"/>
      <c r="AY291" s="305"/>
      <c r="AZ291" s="305"/>
      <c r="BA291" s="305"/>
      <c r="BB291" s="305"/>
      <c r="BC291" s="305"/>
      <c r="BD291" s="305"/>
      <c r="BE291" s="305"/>
      <c r="BF291" s="305"/>
      <c r="BG291" s="305"/>
      <c r="BH291" s="305"/>
      <c r="BI291" s="305"/>
      <c r="BJ291" s="305"/>
      <c r="BK291" s="305"/>
      <c r="BL291" s="305"/>
      <c r="BM291" s="305"/>
      <c r="BN291" s="305"/>
      <c r="BO291" s="305"/>
      <c r="BP291" s="305"/>
      <c r="BQ291" s="305"/>
      <c r="BR291" s="305"/>
      <c r="BS291" s="305"/>
      <c r="BT291" s="305"/>
      <c r="BU291" s="305"/>
      <c r="BV291" s="305"/>
      <c r="BW291" s="305"/>
      <c r="BX291" s="305"/>
      <c r="BY291" s="305"/>
      <c r="BZ291" s="305"/>
      <c r="CA291" s="305"/>
      <c r="CB291" s="305"/>
      <c r="CC291" s="305"/>
      <c r="CD291" s="305"/>
      <c r="CE291" s="305"/>
      <c r="CF291" s="305"/>
      <c r="CG291" s="305"/>
      <c r="CH291" s="305"/>
      <c r="CI291" s="305"/>
      <c r="CJ291" s="305"/>
      <c r="CK291" s="305"/>
      <c r="CL291" s="305"/>
      <c r="CM291" s="305"/>
      <c r="CN291" s="305"/>
      <c r="CO291" s="305"/>
      <c r="CP291" s="305"/>
      <c r="CQ291" s="305"/>
      <c r="CR291" s="305"/>
      <c r="CS291" s="305"/>
      <c r="CT291" s="305"/>
      <c r="CU291" s="305"/>
      <c r="CV291" s="305"/>
      <c r="CW291" s="305"/>
      <c r="CX291" s="305"/>
      <c r="CY291" s="305"/>
      <c r="CZ291" s="305"/>
      <c r="DA291" s="305"/>
    </row>
    <row r="292" spans="1:105" s="2" customFormat="1" ht="12.75">
      <c r="A292" s="305"/>
      <c r="B292" s="305"/>
      <c r="C292" s="305"/>
      <c r="D292" s="305"/>
      <c r="E292" s="305"/>
      <c r="F292" s="454"/>
      <c r="G292" s="454"/>
      <c r="H292" s="455"/>
      <c r="I292" s="456"/>
      <c r="J292" s="306"/>
      <c r="K292" s="306"/>
      <c r="L292" s="454"/>
      <c r="M292" s="305"/>
      <c r="N292" s="305"/>
      <c r="O292" s="305"/>
      <c r="P292" s="305"/>
      <c r="Q292" s="305"/>
      <c r="R292" s="305"/>
      <c r="S292" s="305"/>
      <c r="T292" s="305"/>
      <c r="U292" s="305"/>
      <c r="V292" s="305"/>
      <c r="W292" s="305"/>
      <c r="X292" s="305"/>
      <c r="Y292" s="305"/>
      <c r="Z292" s="305"/>
      <c r="AA292" s="305"/>
      <c r="AB292" s="305"/>
      <c r="AC292" s="305"/>
      <c r="AD292" s="305"/>
      <c r="AE292" s="305"/>
      <c r="AF292" s="305"/>
      <c r="AG292" s="305"/>
      <c r="AH292" s="305"/>
      <c r="AI292" s="305"/>
      <c r="AJ292" s="305"/>
      <c r="AK292" s="305"/>
      <c r="AL292" s="305"/>
      <c r="AM292" s="305"/>
      <c r="AN292" s="305"/>
      <c r="AO292" s="305"/>
      <c r="AP292" s="305"/>
      <c r="AQ292" s="305"/>
      <c r="AR292" s="305"/>
      <c r="AS292" s="305"/>
      <c r="AT292" s="305"/>
      <c r="AU292" s="305"/>
      <c r="AV292" s="305"/>
      <c r="AW292" s="305"/>
      <c r="AX292" s="305"/>
      <c r="AY292" s="305"/>
      <c r="AZ292" s="305"/>
      <c r="BA292" s="305"/>
      <c r="BB292" s="305"/>
      <c r="BC292" s="305"/>
      <c r="BD292" s="305"/>
      <c r="BE292" s="305"/>
      <c r="BF292" s="305"/>
      <c r="BG292" s="305"/>
      <c r="BH292" s="305"/>
      <c r="BI292" s="305"/>
      <c r="BJ292" s="305"/>
      <c r="BK292" s="305"/>
      <c r="BL292" s="305"/>
      <c r="BM292" s="305"/>
      <c r="BN292" s="305"/>
      <c r="BO292" s="305"/>
      <c r="BP292" s="305"/>
      <c r="BQ292" s="305"/>
      <c r="BR292" s="305"/>
      <c r="BS292" s="305"/>
      <c r="BT292" s="305"/>
      <c r="BU292" s="305"/>
      <c r="BV292" s="305"/>
      <c r="BW292" s="305"/>
      <c r="BX292" s="305"/>
      <c r="BY292" s="305"/>
      <c r="BZ292" s="305"/>
      <c r="CA292" s="305"/>
      <c r="CB292" s="305"/>
      <c r="CC292" s="305"/>
      <c r="CD292" s="305"/>
      <c r="CE292" s="305"/>
      <c r="CF292" s="305"/>
      <c r="CG292" s="305"/>
      <c r="CH292" s="305"/>
      <c r="CI292" s="305"/>
      <c r="CJ292" s="305"/>
      <c r="CK292" s="305"/>
      <c r="CL292" s="305"/>
      <c r="CM292" s="305"/>
      <c r="CN292" s="305"/>
      <c r="CO292" s="305"/>
      <c r="CP292" s="305"/>
      <c r="CQ292" s="305"/>
      <c r="CR292" s="305"/>
      <c r="CS292" s="305"/>
      <c r="CT292" s="305"/>
      <c r="CU292" s="305"/>
      <c r="CV292" s="305"/>
      <c r="CW292" s="305"/>
      <c r="CX292" s="305"/>
      <c r="CY292" s="305"/>
      <c r="CZ292" s="305"/>
      <c r="DA292" s="305"/>
    </row>
    <row r="293" spans="1:105" s="2" customFormat="1" ht="12.75">
      <c r="A293" s="305"/>
      <c r="B293" s="305"/>
      <c r="C293" s="305"/>
      <c r="D293" s="305"/>
      <c r="E293" s="305"/>
      <c r="F293" s="454"/>
      <c r="G293" s="454"/>
      <c r="H293" s="455"/>
      <c r="I293" s="456"/>
      <c r="J293" s="306"/>
      <c r="K293" s="306"/>
      <c r="L293" s="454"/>
      <c r="M293" s="305"/>
      <c r="N293" s="305"/>
      <c r="O293" s="305"/>
      <c r="P293" s="305"/>
      <c r="Q293" s="305"/>
      <c r="R293" s="305"/>
      <c r="S293" s="305"/>
      <c r="T293" s="305"/>
      <c r="U293" s="305"/>
      <c r="V293" s="305"/>
      <c r="W293" s="305"/>
      <c r="X293" s="305"/>
      <c r="Y293" s="305"/>
      <c r="Z293" s="305"/>
      <c r="AA293" s="305"/>
      <c r="AB293" s="305"/>
      <c r="AC293" s="305"/>
      <c r="AD293" s="305"/>
      <c r="AE293" s="305"/>
      <c r="AF293" s="305"/>
      <c r="AG293" s="305"/>
      <c r="AH293" s="305"/>
      <c r="AI293" s="305"/>
      <c r="AJ293" s="305"/>
      <c r="AK293" s="305"/>
      <c r="AL293" s="305"/>
      <c r="AM293" s="305"/>
      <c r="AN293" s="305"/>
      <c r="AO293" s="305"/>
      <c r="AP293" s="305"/>
      <c r="AQ293" s="305"/>
      <c r="AR293" s="305"/>
      <c r="AS293" s="305"/>
      <c r="AT293" s="305"/>
      <c r="AU293" s="305"/>
      <c r="AV293" s="305"/>
      <c r="AW293" s="305"/>
      <c r="AX293" s="305"/>
      <c r="AY293" s="305"/>
      <c r="AZ293" s="305"/>
      <c r="BA293" s="305"/>
      <c r="BB293" s="305"/>
      <c r="BC293" s="305"/>
      <c r="BD293" s="305"/>
      <c r="BE293" s="305"/>
      <c r="BF293" s="305"/>
      <c r="BG293" s="305"/>
      <c r="BH293" s="305"/>
      <c r="BI293" s="305"/>
      <c r="BJ293" s="305"/>
      <c r="BK293" s="305"/>
      <c r="BL293" s="305"/>
      <c r="BM293" s="305"/>
      <c r="BN293" s="305"/>
      <c r="BO293" s="305"/>
      <c r="BP293" s="305"/>
      <c r="BQ293" s="305"/>
      <c r="BR293" s="305"/>
      <c r="BS293" s="305"/>
      <c r="BT293" s="305"/>
      <c r="BU293" s="305"/>
      <c r="BV293" s="305"/>
      <c r="BW293" s="305"/>
      <c r="BX293" s="305"/>
      <c r="BY293" s="305"/>
      <c r="BZ293" s="305"/>
      <c r="CA293" s="305"/>
      <c r="CB293" s="305"/>
      <c r="CC293" s="305"/>
      <c r="CD293" s="305"/>
      <c r="CE293" s="305"/>
      <c r="CF293" s="305"/>
      <c r="CG293" s="305"/>
      <c r="CH293" s="305"/>
      <c r="CI293" s="305"/>
      <c r="CJ293" s="305"/>
      <c r="CK293" s="305"/>
      <c r="CL293" s="305"/>
      <c r="CM293" s="305"/>
      <c r="CN293" s="305"/>
      <c r="CO293" s="305"/>
      <c r="CP293" s="305"/>
      <c r="CQ293" s="305"/>
      <c r="CR293" s="305"/>
      <c r="CS293" s="305"/>
      <c r="CT293" s="305"/>
      <c r="CU293" s="305"/>
      <c r="CV293" s="305"/>
      <c r="CW293" s="305"/>
      <c r="CX293" s="305"/>
      <c r="CY293" s="305"/>
      <c r="CZ293" s="305"/>
      <c r="DA293" s="305"/>
    </row>
    <row r="294" spans="1:105" s="2" customFormat="1" ht="12.75">
      <c r="A294" s="305"/>
      <c r="B294" s="305"/>
      <c r="C294" s="305"/>
      <c r="D294" s="305"/>
      <c r="E294" s="305"/>
      <c r="F294" s="454"/>
      <c r="G294" s="454"/>
      <c r="H294" s="455"/>
      <c r="I294" s="456"/>
      <c r="J294" s="306"/>
      <c r="K294" s="306"/>
      <c r="L294" s="454"/>
      <c r="M294" s="305"/>
      <c r="N294" s="305"/>
      <c r="O294" s="305"/>
      <c r="P294" s="305"/>
      <c r="Q294" s="305"/>
      <c r="R294" s="305"/>
      <c r="S294" s="305"/>
      <c r="T294" s="305"/>
      <c r="U294" s="305"/>
      <c r="V294" s="305"/>
      <c r="W294" s="305"/>
      <c r="X294" s="305"/>
      <c r="Y294" s="305"/>
      <c r="Z294" s="305"/>
      <c r="AA294" s="305"/>
      <c r="AB294" s="305"/>
      <c r="AC294" s="305"/>
      <c r="AD294" s="305"/>
      <c r="AE294" s="305"/>
      <c r="AF294" s="305"/>
      <c r="AG294" s="305"/>
      <c r="AH294" s="305"/>
      <c r="AI294" s="305"/>
      <c r="AJ294" s="305"/>
      <c r="AK294" s="305"/>
      <c r="AL294" s="305"/>
      <c r="AM294" s="305"/>
      <c r="AN294" s="305"/>
      <c r="AO294" s="305"/>
      <c r="AP294" s="305"/>
      <c r="AQ294" s="305"/>
      <c r="AR294" s="305"/>
      <c r="AS294" s="305"/>
      <c r="AT294" s="305"/>
      <c r="AU294" s="305"/>
      <c r="AV294" s="305"/>
      <c r="AW294" s="305"/>
      <c r="AX294" s="305"/>
      <c r="AY294" s="305"/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/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5"/>
      <c r="BW294" s="305"/>
      <c r="BX294" s="305"/>
      <c r="BY294" s="305"/>
      <c r="BZ294" s="305"/>
      <c r="CA294" s="305"/>
      <c r="CB294" s="305"/>
      <c r="CC294" s="305"/>
      <c r="CD294" s="305"/>
      <c r="CE294" s="305"/>
      <c r="CF294" s="305"/>
      <c r="CG294" s="305"/>
      <c r="CH294" s="305"/>
      <c r="CI294" s="305"/>
      <c r="CJ294" s="305"/>
      <c r="CK294" s="305"/>
      <c r="CL294" s="305"/>
      <c r="CM294" s="305"/>
      <c r="CN294" s="305"/>
      <c r="CO294" s="305"/>
      <c r="CP294" s="305"/>
      <c r="CQ294" s="305"/>
      <c r="CR294" s="305"/>
      <c r="CS294" s="305"/>
      <c r="CT294" s="305"/>
      <c r="CU294" s="305"/>
      <c r="CV294" s="305"/>
      <c r="CW294" s="305"/>
      <c r="CX294" s="305"/>
      <c r="CY294" s="305"/>
      <c r="CZ294" s="305"/>
      <c r="DA294" s="305"/>
    </row>
    <row r="295" spans="1:105" s="2" customFormat="1" ht="12.75">
      <c r="A295" s="305"/>
      <c r="B295" s="305"/>
      <c r="C295" s="305"/>
      <c r="D295" s="305"/>
      <c r="E295" s="305"/>
      <c r="F295" s="454"/>
      <c r="G295" s="454"/>
      <c r="H295" s="455"/>
      <c r="I295" s="456"/>
      <c r="J295" s="306"/>
      <c r="K295" s="306"/>
      <c r="L295" s="454"/>
      <c r="M295" s="305"/>
      <c r="N295" s="305"/>
      <c r="O295" s="305"/>
      <c r="P295" s="305"/>
      <c r="Q295" s="305"/>
      <c r="R295" s="305"/>
      <c r="S295" s="305"/>
      <c r="T295" s="305"/>
      <c r="U295" s="305"/>
      <c r="V295" s="305"/>
      <c r="W295" s="305"/>
      <c r="X295" s="305"/>
      <c r="Y295" s="305"/>
      <c r="Z295" s="305"/>
      <c r="AA295" s="305"/>
      <c r="AB295" s="305"/>
      <c r="AC295" s="305"/>
      <c r="AD295" s="305"/>
      <c r="AE295" s="305"/>
      <c r="AF295" s="305"/>
      <c r="AG295" s="305"/>
      <c r="AH295" s="305"/>
      <c r="AI295" s="305"/>
      <c r="AJ295" s="305"/>
      <c r="AK295" s="305"/>
      <c r="AL295" s="305"/>
      <c r="AM295" s="305"/>
      <c r="AN295" s="305"/>
      <c r="AO295" s="305"/>
      <c r="AP295" s="305"/>
      <c r="AQ295" s="305"/>
      <c r="AR295" s="305"/>
      <c r="AS295" s="305"/>
      <c r="AT295" s="305"/>
      <c r="AU295" s="305"/>
      <c r="AV295" s="305"/>
      <c r="AW295" s="305"/>
      <c r="AX295" s="305"/>
      <c r="AY295" s="305"/>
      <c r="AZ295" s="305"/>
      <c r="BA295" s="305"/>
      <c r="BB295" s="305"/>
      <c r="BC295" s="305"/>
      <c r="BD295" s="305"/>
      <c r="BE295" s="305"/>
      <c r="BF295" s="305"/>
      <c r="BG295" s="305"/>
      <c r="BH295" s="305"/>
      <c r="BI295" s="305"/>
      <c r="BJ295" s="305"/>
      <c r="BK295" s="305"/>
      <c r="BL295" s="305"/>
      <c r="BM295" s="305"/>
      <c r="BN295" s="305"/>
      <c r="BO295" s="305"/>
      <c r="BP295" s="305"/>
      <c r="BQ295" s="305"/>
      <c r="BR295" s="305"/>
      <c r="BS295" s="305"/>
      <c r="BT295" s="305"/>
      <c r="BU295" s="305"/>
      <c r="BV295" s="305"/>
      <c r="BW295" s="305"/>
      <c r="BX295" s="305"/>
      <c r="BY295" s="305"/>
      <c r="BZ295" s="305"/>
      <c r="CA295" s="305"/>
      <c r="CB295" s="305"/>
      <c r="CC295" s="305"/>
      <c r="CD295" s="305"/>
      <c r="CE295" s="305"/>
      <c r="CF295" s="305"/>
      <c r="CG295" s="305"/>
      <c r="CH295" s="305"/>
      <c r="CI295" s="305"/>
      <c r="CJ295" s="305"/>
      <c r="CK295" s="305"/>
      <c r="CL295" s="305"/>
      <c r="CM295" s="305"/>
      <c r="CN295" s="305"/>
      <c r="CO295" s="305"/>
      <c r="CP295" s="305"/>
      <c r="CQ295" s="305"/>
      <c r="CR295" s="305"/>
      <c r="CS295" s="305"/>
      <c r="CT295" s="305"/>
      <c r="CU295" s="305"/>
      <c r="CV295" s="305"/>
      <c r="CW295" s="305"/>
      <c r="CX295" s="305"/>
      <c r="CY295" s="305"/>
      <c r="CZ295" s="305"/>
      <c r="DA295" s="305"/>
    </row>
    <row r="296" spans="1:105" s="2" customFormat="1" ht="12.75">
      <c r="A296" s="305"/>
      <c r="B296" s="305"/>
      <c r="C296" s="305"/>
      <c r="D296" s="305"/>
      <c r="E296" s="305"/>
      <c r="F296" s="454"/>
      <c r="G296" s="454"/>
      <c r="H296" s="455"/>
      <c r="I296" s="456"/>
      <c r="J296" s="306"/>
      <c r="K296" s="306"/>
      <c r="L296" s="454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5"/>
      <c r="Z296" s="305"/>
      <c r="AA296" s="305"/>
      <c r="AB296" s="305"/>
      <c r="AC296" s="305"/>
      <c r="AD296" s="305"/>
      <c r="AE296" s="305"/>
      <c r="AF296" s="305"/>
      <c r="AG296" s="305"/>
      <c r="AH296" s="305"/>
      <c r="AI296" s="305"/>
      <c r="AJ296" s="305"/>
      <c r="AK296" s="305"/>
      <c r="AL296" s="305"/>
      <c r="AM296" s="305"/>
      <c r="AN296" s="305"/>
      <c r="AO296" s="305"/>
      <c r="AP296" s="305"/>
      <c r="AQ296" s="305"/>
      <c r="AR296" s="305"/>
      <c r="AS296" s="305"/>
      <c r="AT296" s="305"/>
      <c r="AU296" s="305"/>
      <c r="AV296" s="305"/>
      <c r="AW296" s="305"/>
      <c r="AX296" s="305"/>
      <c r="AY296" s="305"/>
      <c r="AZ296" s="305"/>
      <c r="BA296" s="305"/>
      <c r="BB296" s="305"/>
      <c r="BC296" s="305"/>
      <c r="BD296" s="305"/>
      <c r="BE296" s="305"/>
      <c r="BF296" s="305"/>
      <c r="BG296" s="305"/>
      <c r="BH296" s="305"/>
      <c r="BI296" s="305"/>
      <c r="BJ296" s="305"/>
      <c r="BK296" s="305"/>
      <c r="BL296" s="305"/>
      <c r="BM296" s="305"/>
      <c r="BN296" s="305"/>
      <c r="BO296" s="305"/>
      <c r="BP296" s="305"/>
      <c r="BQ296" s="305"/>
      <c r="BR296" s="305"/>
      <c r="BS296" s="305"/>
      <c r="BT296" s="305"/>
      <c r="BU296" s="305"/>
      <c r="BV296" s="305"/>
      <c r="BW296" s="305"/>
      <c r="BX296" s="305"/>
      <c r="BY296" s="305"/>
      <c r="BZ296" s="305"/>
      <c r="CA296" s="305"/>
      <c r="CB296" s="305"/>
      <c r="CC296" s="305"/>
      <c r="CD296" s="305"/>
      <c r="CE296" s="305"/>
      <c r="CF296" s="305"/>
      <c r="CG296" s="305"/>
      <c r="CH296" s="305"/>
      <c r="CI296" s="305"/>
      <c r="CJ296" s="305"/>
      <c r="CK296" s="305"/>
      <c r="CL296" s="305"/>
      <c r="CM296" s="305"/>
      <c r="CN296" s="305"/>
      <c r="CO296" s="305"/>
      <c r="CP296" s="305"/>
      <c r="CQ296" s="305"/>
      <c r="CR296" s="305"/>
      <c r="CS296" s="305"/>
      <c r="CT296" s="305"/>
      <c r="CU296" s="305"/>
      <c r="CV296" s="305"/>
      <c r="CW296" s="305"/>
      <c r="CX296" s="305"/>
      <c r="CY296" s="305"/>
      <c r="CZ296" s="305"/>
      <c r="DA296" s="305"/>
    </row>
    <row r="297" spans="1:105" s="2" customFormat="1" ht="12.75">
      <c r="A297" s="305"/>
      <c r="B297" s="305"/>
      <c r="C297" s="305"/>
      <c r="D297" s="305"/>
      <c r="E297" s="305"/>
      <c r="F297" s="454"/>
      <c r="G297" s="454"/>
      <c r="H297" s="455"/>
      <c r="I297" s="456"/>
      <c r="J297" s="306"/>
      <c r="K297" s="306"/>
      <c r="L297" s="454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5"/>
      <c r="BR297" s="305"/>
      <c r="BS297" s="305"/>
      <c r="BT297" s="305"/>
      <c r="BU297" s="305"/>
      <c r="BV297" s="305"/>
      <c r="BW297" s="305"/>
      <c r="BX297" s="305"/>
      <c r="BY297" s="305"/>
      <c r="BZ297" s="305"/>
      <c r="CA297" s="305"/>
      <c r="CB297" s="305"/>
      <c r="CC297" s="305"/>
      <c r="CD297" s="305"/>
      <c r="CE297" s="305"/>
      <c r="CF297" s="305"/>
      <c r="CG297" s="305"/>
      <c r="CH297" s="305"/>
      <c r="CI297" s="305"/>
      <c r="CJ297" s="305"/>
      <c r="CK297" s="305"/>
      <c r="CL297" s="305"/>
      <c r="CM297" s="305"/>
      <c r="CN297" s="305"/>
      <c r="CO297" s="305"/>
      <c r="CP297" s="305"/>
      <c r="CQ297" s="305"/>
      <c r="CR297" s="305"/>
      <c r="CS297" s="305"/>
      <c r="CT297" s="305"/>
      <c r="CU297" s="305"/>
      <c r="CV297" s="305"/>
      <c r="CW297" s="305"/>
      <c r="CX297" s="305"/>
      <c r="CY297" s="305"/>
      <c r="CZ297" s="305"/>
      <c r="DA297" s="305"/>
    </row>
    <row r="298" spans="1:105" s="2" customFormat="1" ht="12.75">
      <c r="A298" s="305"/>
      <c r="B298" s="305"/>
      <c r="C298" s="305"/>
      <c r="D298" s="305"/>
      <c r="E298" s="305"/>
      <c r="F298" s="454"/>
      <c r="G298" s="454"/>
      <c r="H298" s="455"/>
      <c r="I298" s="456"/>
      <c r="J298" s="306"/>
      <c r="K298" s="306"/>
      <c r="L298" s="454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5"/>
      <c r="BR298" s="305"/>
      <c r="BS298" s="305"/>
      <c r="BT298" s="305"/>
      <c r="BU298" s="305"/>
      <c r="BV298" s="305"/>
      <c r="BW298" s="305"/>
      <c r="BX298" s="305"/>
      <c r="BY298" s="305"/>
      <c r="BZ298" s="305"/>
      <c r="CA298" s="305"/>
      <c r="CB298" s="305"/>
      <c r="CC298" s="305"/>
      <c r="CD298" s="305"/>
      <c r="CE298" s="305"/>
      <c r="CF298" s="305"/>
      <c r="CG298" s="305"/>
      <c r="CH298" s="305"/>
      <c r="CI298" s="305"/>
      <c r="CJ298" s="305"/>
      <c r="CK298" s="305"/>
      <c r="CL298" s="305"/>
      <c r="CM298" s="305"/>
      <c r="CN298" s="305"/>
      <c r="CO298" s="305"/>
      <c r="CP298" s="305"/>
      <c r="CQ298" s="305"/>
      <c r="CR298" s="305"/>
      <c r="CS298" s="305"/>
      <c r="CT298" s="305"/>
      <c r="CU298" s="305"/>
      <c r="CV298" s="305"/>
      <c r="CW298" s="305"/>
      <c r="CX298" s="305"/>
      <c r="CY298" s="305"/>
      <c r="CZ298" s="305"/>
      <c r="DA298" s="305"/>
    </row>
    <row r="299" spans="1:105" s="2" customFormat="1" ht="12.75">
      <c r="A299" s="305"/>
      <c r="B299" s="305"/>
      <c r="C299" s="305"/>
      <c r="D299" s="305"/>
      <c r="E299" s="305"/>
      <c r="F299" s="454"/>
      <c r="G299" s="454"/>
      <c r="H299" s="455"/>
      <c r="I299" s="456"/>
      <c r="J299" s="306"/>
      <c r="K299" s="306"/>
      <c r="L299" s="454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5"/>
      <c r="BR299" s="305"/>
      <c r="BS299" s="305"/>
      <c r="BT299" s="305"/>
      <c r="BU299" s="305"/>
      <c r="BV299" s="305"/>
      <c r="BW299" s="305"/>
      <c r="BX299" s="305"/>
      <c r="BY299" s="305"/>
      <c r="BZ299" s="305"/>
      <c r="CA299" s="305"/>
      <c r="CB299" s="305"/>
      <c r="CC299" s="305"/>
      <c r="CD299" s="305"/>
      <c r="CE299" s="305"/>
      <c r="CF299" s="305"/>
      <c r="CG299" s="305"/>
      <c r="CH299" s="305"/>
      <c r="CI299" s="305"/>
      <c r="CJ299" s="305"/>
      <c r="CK299" s="305"/>
      <c r="CL299" s="305"/>
      <c r="CM299" s="305"/>
      <c r="CN299" s="305"/>
      <c r="CO299" s="305"/>
      <c r="CP299" s="305"/>
      <c r="CQ299" s="305"/>
      <c r="CR299" s="305"/>
      <c r="CS299" s="305"/>
      <c r="CT299" s="305"/>
      <c r="CU299" s="305"/>
      <c r="CV299" s="305"/>
      <c r="CW299" s="305"/>
      <c r="CX299" s="305"/>
      <c r="CY299" s="305"/>
      <c r="CZ299" s="305"/>
      <c r="DA299" s="305"/>
    </row>
    <row r="300" spans="1:105" s="2" customFormat="1" ht="12.75">
      <c r="A300" s="305"/>
      <c r="B300" s="305"/>
      <c r="C300" s="305"/>
      <c r="D300" s="305"/>
      <c r="E300" s="305"/>
      <c r="F300" s="454"/>
      <c r="G300" s="454"/>
      <c r="H300" s="455"/>
      <c r="I300" s="456"/>
      <c r="J300" s="306"/>
      <c r="K300" s="306"/>
      <c r="L300" s="454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5"/>
      <c r="BR300" s="305"/>
      <c r="BS300" s="305"/>
      <c r="BT300" s="305"/>
      <c r="BU300" s="305"/>
      <c r="BV300" s="305"/>
      <c r="BW300" s="305"/>
      <c r="BX300" s="305"/>
      <c r="BY300" s="305"/>
      <c r="BZ300" s="305"/>
      <c r="CA300" s="305"/>
      <c r="CB300" s="305"/>
      <c r="CC300" s="305"/>
      <c r="CD300" s="305"/>
      <c r="CE300" s="305"/>
      <c r="CF300" s="305"/>
      <c r="CG300" s="305"/>
      <c r="CH300" s="305"/>
      <c r="CI300" s="305"/>
      <c r="CJ300" s="305"/>
      <c r="CK300" s="305"/>
      <c r="CL300" s="305"/>
      <c r="CM300" s="305"/>
      <c r="CN300" s="305"/>
      <c r="CO300" s="305"/>
      <c r="CP300" s="305"/>
      <c r="CQ300" s="305"/>
      <c r="CR300" s="305"/>
      <c r="CS300" s="305"/>
      <c r="CT300" s="305"/>
      <c r="CU300" s="305"/>
      <c r="CV300" s="305"/>
      <c r="CW300" s="305"/>
      <c r="CX300" s="305"/>
      <c r="CY300" s="305"/>
      <c r="CZ300" s="305"/>
      <c r="DA300" s="305"/>
    </row>
    <row r="301" spans="1:105" s="2" customFormat="1" ht="12.75">
      <c r="A301" s="305"/>
      <c r="B301" s="305"/>
      <c r="C301" s="305"/>
      <c r="D301" s="305"/>
      <c r="E301" s="305"/>
      <c r="F301" s="454"/>
      <c r="G301" s="454"/>
      <c r="H301" s="455"/>
      <c r="I301" s="456"/>
      <c r="J301" s="306"/>
      <c r="K301" s="306"/>
      <c r="L301" s="454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5"/>
      <c r="BR301" s="305"/>
      <c r="BS301" s="305"/>
      <c r="BT301" s="305"/>
      <c r="BU301" s="305"/>
      <c r="BV301" s="305"/>
      <c r="BW301" s="305"/>
      <c r="BX301" s="305"/>
      <c r="BY301" s="305"/>
      <c r="BZ301" s="305"/>
      <c r="CA301" s="305"/>
      <c r="CB301" s="305"/>
      <c r="CC301" s="305"/>
      <c r="CD301" s="305"/>
      <c r="CE301" s="305"/>
      <c r="CF301" s="305"/>
      <c r="CG301" s="305"/>
      <c r="CH301" s="305"/>
      <c r="CI301" s="305"/>
      <c r="CJ301" s="305"/>
      <c r="CK301" s="305"/>
      <c r="CL301" s="305"/>
      <c r="CM301" s="305"/>
      <c r="CN301" s="305"/>
      <c r="CO301" s="305"/>
      <c r="CP301" s="305"/>
      <c r="CQ301" s="305"/>
      <c r="CR301" s="305"/>
      <c r="CS301" s="305"/>
      <c r="CT301" s="305"/>
      <c r="CU301" s="305"/>
      <c r="CV301" s="305"/>
      <c r="CW301" s="305"/>
      <c r="CX301" s="305"/>
      <c r="CY301" s="305"/>
      <c r="CZ301" s="305"/>
      <c r="DA301" s="305"/>
    </row>
    <row r="302" spans="1:105" s="2" customFormat="1" ht="12.75">
      <c r="A302" s="305"/>
      <c r="B302" s="305"/>
      <c r="C302" s="305"/>
      <c r="D302" s="305"/>
      <c r="E302" s="305"/>
      <c r="F302" s="454"/>
      <c r="G302" s="454"/>
      <c r="H302" s="455"/>
      <c r="I302" s="456"/>
      <c r="J302" s="306"/>
      <c r="K302" s="306"/>
      <c r="L302" s="454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5"/>
      <c r="BW302" s="305"/>
      <c r="BX302" s="305"/>
      <c r="BY302" s="305"/>
      <c r="BZ302" s="305"/>
      <c r="CA302" s="305"/>
      <c r="CB302" s="305"/>
      <c r="CC302" s="305"/>
      <c r="CD302" s="305"/>
      <c r="CE302" s="305"/>
      <c r="CF302" s="305"/>
      <c r="CG302" s="305"/>
      <c r="CH302" s="305"/>
      <c r="CI302" s="305"/>
      <c r="CJ302" s="305"/>
      <c r="CK302" s="305"/>
      <c r="CL302" s="305"/>
      <c r="CM302" s="305"/>
      <c r="CN302" s="305"/>
      <c r="CO302" s="305"/>
      <c r="CP302" s="305"/>
      <c r="CQ302" s="305"/>
      <c r="CR302" s="305"/>
      <c r="CS302" s="305"/>
      <c r="CT302" s="305"/>
      <c r="CU302" s="305"/>
      <c r="CV302" s="305"/>
      <c r="CW302" s="305"/>
      <c r="CX302" s="305"/>
      <c r="CY302" s="305"/>
      <c r="CZ302" s="305"/>
      <c r="DA302" s="305"/>
    </row>
    <row r="303" spans="1:105" s="2" customFormat="1" ht="12.75">
      <c r="A303" s="305"/>
      <c r="B303" s="305"/>
      <c r="C303" s="305"/>
      <c r="D303" s="305"/>
      <c r="E303" s="305"/>
      <c r="F303" s="454"/>
      <c r="G303" s="454"/>
      <c r="H303" s="455"/>
      <c r="I303" s="456"/>
      <c r="J303" s="306"/>
      <c r="K303" s="306"/>
      <c r="L303" s="454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5"/>
      <c r="BW303" s="305"/>
      <c r="BX303" s="305"/>
      <c r="BY303" s="305"/>
      <c r="BZ303" s="305"/>
      <c r="CA303" s="305"/>
      <c r="CB303" s="305"/>
      <c r="CC303" s="305"/>
      <c r="CD303" s="305"/>
      <c r="CE303" s="305"/>
      <c r="CF303" s="305"/>
      <c r="CG303" s="305"/>
      <c r="CH303" s="305"/>
      <c r="CI303" s="305"/>
      <c r="CJ303" s="305"/>
      <c r="CK303" s="305"/>
      <c r="CL303" s="305"/>
      <c r="CM303" s="305"/>
      <c r="CN303" s="305"/>
      <c r="CO303" s="305"/>
      <c r="CP303" s="305"/>
      <c r="CQ303" s="305"/>
      <c r="CR303" s="305"/>
      <c r="CS303" s="305"/>
      <c r="CT303" s="305"/>
      <c r="CU303" s="305"/>
      <c r="CV303" s="305"/>
      <c r="CW303" s="305"/>
      <c r="CX303" s="305"/>
      <c r="CY303" s="305"/>
      <c r="CZ303" s="305"/>
      <c r="DA303" s="305"/>
    </row>
    <row r="304" spans="1:105" s="2" customFormat="1" ht="12.75">
      <c r="A304" s="305"/>
      <c r="B304" s="305"/>
      <c r="C304" s="305"/>
      <c r="D304" s="305"/>
      <c r="E304" s="305"/>
      <c r="F304" s="454"/>
      <c r="G304" s="454"/>
      <c r="H304" s="455"/>
      <c r="I304" s="456"/>
      <c r="J304" s="306"/>
      <c r="K304" s="306"/>
      <c r="L304" s="454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5"/>
      <c r="BR304" s="305"/>
      <c r="BS304" s="305"/>
      <c r="BT304" s="305"/>
      <c r="BU304" s="305"/>
      <c r="BV304" s="305"/>
      <c r="BW304" s="305"/>
      <c r="BX304" s="305"/>
      <c r="BY304" s="305"/>
      <c r="BZ304" s="305"/>
      <c r="CA304" s="305"/>
      <c r="CB304" s="305"/>
      <c r="CC304" s="305"/>
      <c r="CD304" s="305"/>
      <c r="CE304" s="305"/>
      <c r="CF304" s="305"/>
      <c r="CG304" s="305"/>
      <c r="CH304" s="305"/>
      <c r="CI304" s="305"/>
      <c r="CJ304" s="305"/>
      <c r="CK304" s="305"/>
      <c r="CL304" s="305"/>
      <c r="CM304" s="305"/>
      <c r="CN304" s="305"/>
      <c r="CO304" s="305"/>
      <c r="CP304" s="305"/>
      <c r="CQ304" s="305"/>
      <c r="CR304" s="305"/>
      <c r="CS304" s="305"/>
      <c r="CT304" s="305"/>
      <c r="CU304" s="305"/>
      <c r="CV304" s="305"/>
      <c r="CW304" s="305"/>
      <c r="CX304" s="305"/>
      <c r="CY304" s="305"/>
      <c r="CZ304" s="305"/>
      <c r="DA304" s="305"/>
    </row>
    <row r="305" spans="1:105" s="2" customFormat="1" ht="12.75">
      <c r="A305" s="305"/>
      <c r="B305" s="305"/>
      <c r="C305" s="305"/>
      <c r="D305" s="305"/>
      <c r="E305" s="305"/>
      <c r="F305" s="454"/>
      <c r="G305" s="454"/>
      <c r="H305" s="455"/>
      <c r="I305" s="456"/>
      <c r="J305" s="306"/>
      <c r="K305" s="306"/>
      <c r="L305" s="454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5"/>
      <c r="BR305" s="305"/>
      <c r="BS305" s="305"/>
      <c r="BT305" s="305"/>
      <c r="BU305" s="305"/>
      <c r="BV305" s="305"/>
      <c r="BW305" s="305"/>
      <c r="BX305" s="305"/>
      <c r="BY305" s="305"/>
      <c r="BZ305" s="305"/>
      <c r="CA305" s="305"/>
      <c r="CB305" s="305"/>
      <c r="CC305" s="305"/>
      <c r="CD305" s="305"/>
      <c r="CE305" s="305"/>
      <c r="CF305" s="305"/>
      <c r="CG305" s="305"/>
      <c r="CH305" s="305"/>
      <c r="CI305" s="305"/>
      <c r="CJ305" s="305"/>
      <c r="CK305" s="305"/>
      <c r="CL305" s="305"/>
      <c r="CM305" s="305"/>
      <c r="CN305" s="305"/>
      <c r="CO305" s="305"/>
      <c r="CP305" s="305"/>
      <c r="CQ305" s="305"/>
      <c r="CR305" s="305"/>
      <c r="CS305" s="305"/>
      <c r="CT305" s="305"/>
      <c r="CU305" s="305"/>
      <c r="CV305" s="305"/>
      <c r="CW305" s="305"/>
      <c r="CX305" s="305"/>
      <c r="CY305" s="305"/>
      <c r="CZ305" s="305"/>
      <c r="DA305" s="305"/>
    </row>
    <row r="306" spans="1:105" s="2" customFormat="1" ht="12.75">
      <c r="A306" s="305"/>
      <c r="B306" s="305"/>
      <c r="C306" s="305"/>
      <c r="D306" s="305"/>
      <c r="E306" s="305"/>
      <c r="F306" s="454"/>
      <c r="G306" s="454"/>
      <c r="H306" s="455"/>
      <c r="I306" s="456"/>
      <c r="J306" s="306"/>
      <c r="K306" s="306"/>
      <c r="L306" s="454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5"/>
      <c r="BR306" s="305"/>
      <c r="BS306" s="305"/>
      <c r="BT306" s="305"/>
      <c r="BU306" s="305"/>
      <c r="BV306" s="305"/>
      <c r="BW306" s="305"/>
      <c r="BX306" s="305"/>
      <c r="BY306" s="305"/>
      <c r="BZ306" s="305"/>
      <c r="CA306" s="305"/>
      <c r="CB306" s="305"/>
      <c r="CC306" s="305"/>
      <c r="CD306" s="305"/>
      <c r="CE306" s="305"/>
      <c r="CF306" s="305"/>
      <c r="CG306" s="305"/>
      <c r="CH306" s="305"/>
      <c r="CI306" s="305"/>
      <c r="CJ306" s="305"/>
      <c r="CK306" s="305"/>
      <c r="CL306" s="305"/>
      <c r="CM306" s="305"/>
      <c r="CN306" s="305"/>
      <c r="CO306" s="305"/>
      <c r="CP306" s="305"/>
      <c r="CQ306" s="305"/>
      <c r="CR306" s="305"/>
      <c r="CS306" s="305"/>
      <c r="CT306" s="305"/>
      <c r="CU306" s="305"/>
      <c r="CV306" s="305"/>
      <c r="CW306" s="305"/>
      <c r="CX306" s="305"/>
      <c r="CY306" s="305"/>
      <c r="CZ306" s="305"/>
      <c r="DA306" s="305"/>
    </row>
    <row r="307" spans="1:105" s="2" customFormat="1" ht="12.75">
      <c r="A307" s="305"/>
      <c r="B307" s="305"/>
      <c r="C307" s="305"/>
      <c r="D307" s="305"/>
      <c r="E307" s="305"/>
      <c r="F307" s="454"/>
      <c r="G307" s="454"/>
      <c r="H307" s="455"/>
      <c r="I307" s="456"/>
      <c r="J307" s="306"/>
      <c r="K307" s="306"/>
      <c r="L307" s="454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5"/>
      <c r="BR307" s="305"/>
      <c r="BS307" s="305"/>
      <c r="BT307" s="305"/>
      <c r="BU307" s="305"/>
      <c r="BV307" s="305"/>
      <c r="BW307" s="305"/>
      <c r="BX307" s="305"/>
      <c r="BY307" s="305"/>
      <c r="BZ307" s="305"/>
      <c r="CA307" s="305"/>
      <c r="CB307" s="305"/>
      <c r="CC307" s="305"/>
      <c r="CD307" s="305"/>
      <c r="CE307" s="305"/>
      <c r="CF307" s="305"/>
      <c r="CG307" s="305"/>
      <c r="CH307" s="305"/>
      <c r="CI307" s="305"/>
      <c r="CJ307" s="305"/>
      <c r="CK307" s="305"/>
      <c r="CL307" s="305"/>
      <c r="CM307" s="305"/>
      <c r="CN307" s="305"/>
      <c r="CO307" s="305"/>
      <c r="CP307" s="305"/>
      <c r="CQ307" s="305"/>
      <c r="CR307" s="305"/>
      <c r="CS307" s="305"/>
      <c r="CT307" s="305"/>
      <c r="CU307" s="305"/>
      <c r="CV307" s="305"/>
      <c r="CW307" s="305"/>
      <c r="CX307" s="305"/>
      <c r="CY307" s="305"/>
      <c r="CZ307" s="305"/>
      <c r="DA307" s="305"/>
    </row>
    <row r="308" spans="1:105" s="2" customFormat="1" ht="12.75">
      <c r="A308" s="305"/>
      <c r="B308" s="305"/>
      <c r="C308" s="305"/>
      <c r="D308" s="305"/>
      <c r="E308" s="305"/>
      <c r="F308" s="454"/>
      <c r="G308" s="454"/>
      <c r="H308" s="455"/>
      <c r="I308" s="456"/>
      <c r="J308" s="306"/>
      <c r="K308" s="306"/>
      <c r="L308" s="454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5"/>
      <c r="BR308" s="305"/>
      <c r="BS308" s="305"/>
      <c r="BT308" s="305"/>
      <c r="BU308" s="305"/>
      <c r="BV308" s="305"/>
      <c r="BW308" s="305"/>
      <c r="BX308" s="305"/>
      <c r="BY308" s="305"/>
      <c r="BZ308" s="305"/>
      <c r="CA308" s="305"/>
      <c r="CB308" s="305"/>
      <c r="CC308" s="305"/>
      <c r="CD308" s="305"/>
      <c r="CE308" s="305"/>
      <c r="CF308" s="305"/>
      <c r="CG308" s="305"/>
      <c r="CH308" s="305"/>
      <c r="CI308" s="305"/>
      <c r="CJ308" s="305"/>
      <c r="CK308" s="305"/>
      <c r="CL308" s="305"/>
      <c r="CM308" s="305"/>
      <c r="CN308" s="305"/>
      <c r="CO308" s="305"/>
      <c r="CP308" s="305"/>
      <c r="CQ308" s="305"/>
      <c r="CR308" s="305"/>
      <c r="CS308" s="305"/>
      <c r="CT308" s="305"/>
      <c r="CU308" s="305"/>
      <c r="CV308" s="305"/>
      <c r="CW308" s="305"/>
      <c r="CX308" s="305"/>
      <c r="CY308" s="305"/>
      <c r="CZ308" s="305"/>
      <c r="DA308" s="305"/>
    </row>
    <row r="309" spans="1:105" s="2" customFormat="1" ht="12.75">
      <c r="A309" s="305"/>
      <c r="B309" s="305"/>
      <c r="C309" s="305"/>
      <c r="D309" s="305"/>
      <c r="E309" s="305"/>
      <c r="F309" s="454"/>
      <c r="G309" s="454"/>
      <c r="H309" s="455"/>
      <c r="I309" s="456"/>
      <c r="J309" s="306"/>
      <c r="K309" s="306"/>
      <c r="L309" s="454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5"/>
      <c r="BR309" s="305"/>
      <c r="BS309" s="305"/>
      <c r="BT309" s="305"/>
      <c r="BU309" s="305"/>
      <c r="BV309" s="305"/>
      <c r="BW309" s="305"/>
      <c r="BX309" s="305"/>
      <c r="BY309" s="305"/>
      <c r="BZ309" s="305"/>
      <c r="CA309" s="305"/>
      <c r="CB309" s="305"/>
      <c r="CC309" s="305"/>
      <c r="CD309" s="305"/>
      <c r="CE309" s="305"/>
      <c r="CF309" s="305"/>
      <c r="CG309" s="305"/>
      <c r="CH309" s="305"/>
      <c r="CI309" s="305"/>
      <c r="CJ309" s="305"/>
      <c r="CK309" s="305"/>
      <c r="CL309" s="305"/>
      <c r="CM309" s="305"/>
      <c r="CN309" s="305"/>
      <c r="CO309" s="305"/>
      <c r="CP309" s="305"/>
      <c r="CQ309" s="305"/>
      <c r="CR309" s="305"/>
      <c r="CS309" s="305"/>
      <c r="CT309" s="305"/>
      <c r="CU309" s="305"/>
      <c r="CV309" s="305"/>
      <c r="CW309" s="305"/>
      <c r="CX309" s="305"/>
      <c r="CY309" s="305"/>
      <c r="CZ309" s="305"/>
      <c r="DA309" s="305"/>
    </row>
    <row r="310" spans="1:105" s="2" customFormat="1" ht="12.75">
      <c r="A310" s="305"/>
      <c r="B310" s="305"/>
      <c r="C310" s="305"/>
      <c r="D310" s="305"/>
      <c r="E310" s="305"/>
      <c r="F310" s="454"/>
      <c r="G310" s="454"/>
      <c r="H310" s="455"/>
      <c r="I310" s="456"/>
      <c r="J310" s="306"/>
      <c r="K310" s="306"/>
      <c r="L310" s="454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5"/>
      <c r="BR310" s="305"/>
      <c r="BS310" s="305"/>
      <c r="BT310" s="305"/>
      <c r="BU310" s="305"/>
      <c r="BV310" s="305"/>
      <c r="BW310" s="305"/>
      <c r="BX310" s="305"/>
      <c r="BY310" s="305"/>
      <c r="BZ310" s="305"/>
      <c r="CA310" s="305"/>
      <c r="CB310" s="305"/>
      <c r="CC310" s="305"/>
      <c r="CD310" s="305"/>
      <c r="CE310" s="305"/>
      <c r="CF310" s="305"/>
      <c r="CG310" s="305"/>
      <c r="CH310" s="305"/>
      <c r="CI310" s="305"/>
      <c r="CJ310" s="305"/>
      <c r="CK310" s="305"/>
      <c r="CL310" s="305"/>
      <c r="CM310" s="305"/>
      <c r="CN310" s="305"/>
      <c r="CO310" s="305"/>
      <c r="CP310" s="305"/>
      <c r="CQ310" s="305"/>
      <c r="CR310" s="305"/>
      <c r="CS310" s="305"/>
      <c r="CT310" s="305"/>
      <c r="CU310" s="305"/>
      <c r="CV310" s="305"/>
      <c r="CW310" s="305"/>
      <c r="CX310" s="305"/>
      <c r="CY310" s="305"/>
      <c r="CZ310" s="305"/>
      <c r="DA310" s="305"/>
    </row>
    <row r="311" spans="1:105" s="2" customFormat="1" ht="12.75">
      <c r="A311" s="305"/>
      <c r="B311" s="305"/>
      <c r="C311" s="305"/>
      <c r="D311" s="305"/>
      <c r="E311" s="305"/>
      <c r="F311" s="454"/>
      <c r="G311" s="454"/>
      <c r="H311" s="455"/>
      <c r="I311" s="456"/>
      <c r="J311" s="306"/>
      <c r="K311" s="306"/>
      <c r="L311" s="454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5"/>
      <c r="BR311" s="305"/>
      <c r="BS311" s="305"/>
      <c r="BT311" s="305"/>
      <c r="BU311" s="305"/>
      <c r="BV311" s="305"/>
      <c r="BW311" s="305"/>
      <c r="BX311" s="305"/>
      <c r="BY311" s="305"/>
      <c r="BZ311" s="305"/>
      <c r="CA311" s="305"/>
      <c r="CB311" s="305"/>
      <c r="CC311" s="305"/>
      <c r="CD311" s="305"/>
      <c r="CE311" s="305"/>
      <c r="CF311" s="305"/>
      <c r="CG311" s="305"/>
      <c r="CH311" s="305"/>
      <c r="CI311" s="305"/>
      <c r="CJ311" s="305"/>
      <c r="CK311" s="305"/>
      <c r="CL311" s="305"/>
      <c r="CM311" s="305"/>
      <c r="CN311" s="305"/>
      <c r="CO311" s="305"/>
      <c r="CP311" s="305"/>
      <c r="CQ311" s="305"/>
      <c r="CR311" s="305"/>
      <c r="CS311" s="305"/>
      <c r="CT311" s="305"/>
      <c r="CU311" s="305"/>
      <c r="CV311" s="305"/>
      <c r="CW311" s="305"/>
      <c r="CX311" s="305"/>
      <c r="CY311" s="305"/>
      <c r="CZ311" s="305"/>
      <c r="DA311" s="305"/>
    </row>
    <row r="312" spans="1:105" s="2" customFormat="1" ht="12.75">
      <c r="A312" s="305"/>
      <c r="B312" s="305"/>
      <c r="C312" s="305"/>
      <c r="D312" s="305"/>
      <c r="E312" s="305"/>
      <c r="F312" s="454"/>
      <c r="G312" s="454"/>
      <c r="H312" s="455"/>
      <c r="I312" s="456"/>
      <c r="J312" s="306"/>
      <c r="K312" s="306"/>
      <c r="L312" s="454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5"/>
      <c r="BR312" s="305"/>
      <c r="BS312" s="305"/>
      <c r="BT312" s="305"/>
      <c r="BU312" s="305"/>
      <c r="BV312" s="305"/>
      <c r="BW312" s="305"/>
      <c r="BX312" s="305"/>
      <c r="BY312" s="305"/>
      <c r="BZ312" s="305"/>
      <c r="CA312" s="305"/>
      <c r="CB312" s="305"/>
      <c r="CC312" s="305"/>
      <c r="CD312" s="305"/>
      <c r="CE312" s="305"/>
      <c r="CF312" s="305"/>
      <c r="CG312" s="305"/>
      <c r="CH312" s="305"/>
      <c r="CI312" s="305"/>
      <c r="CJ312" s="305"/>
      <c r="CK312" s="305"/>
      <c r="CL312" s="305"/>
      <c r="CM312" s="305"/>
      <c r="CN312" s="305"/>
      <c r="CO312" s="305"/>
      <c r="CP312" s="305"/>
      <c r="CQ312" s="305"/>
      <c r="CR312" s="305"/>
      <c r="CS312" s="305"/>
      <c r="CT312" s="305"/>
      <c r="CU312" s="305"/>
      <c r="CV312" s="305"/>
      <c r="CW312" s="305"/>
      <c r="CX312" s="305"/>
      <c r="CY312" s="305"/>
      <c r="CZ312" s="305"/>
      <c r="DA312" s="305"/>
    </row>
    <row r="313" spans="1:105" s="2" customFormat="1" ht="12.75">
      <c r="A313" s="305"/>
      <c r="B313" s="305"/>
      <c r="C313" s="305"/>
      <c r="D313" s="305"/>
      <c r="E313" s="305"/>
      <c r="F313" s="454"/>
      <c r="G313" s="454"/>
      <c r="H313" s="455"/>
      <c r="I313" s="456"/>
      <c r="J313" s="306"/>
      <c r="K313" s="306"/>
      <c r="L313" s="454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5"/>
      <c r="BR313" s="305"/>
      <c r="BS313" s="305"/>
      <c r="BT313" s="305"/>
      <c r="BU313" s="305"/>
      <c r="BV313" s="305"/>
      <c r="BW313" s="305"/>
      <c r="BX313" s="305"/>
      <c r="BY313" s="305"/>
      <c r="BZ313" s="305"/>
      <c r="CA313" s="305"/>
      <c r="CB313" s="305"/>
      <c r="CC313" s="305"/>
      <c r="CD313" s="305"/>
      <c r="CE313" s="305"/>
      <c r="CF313" s="305"/>
      <c r="CG313" s="305"/>
      <c r="CH313" s="305"/>
      <c r="CI313" s="305"/>
      <c r="CJ313" s="305"/>
      <c r="CK313" s="305"/>
      <c r="CL313" s="305"/>
      <c r="CM313" s="305"/>
      <c r="CN313" s="305"/>
      <c r="CO313" s="305"/>
      <c r="CP313" s="305"/>
      <c r="CQ313" s="305"/>
      <c r="CR313" s="305"/>
      <c r="CS313" s="305"/>
      <c r="CT313" s="305"/>
      <c r="CU313" s="305"/>
      <c r="CV313" s="305"/>
      <c r="CW313" s="305"/>
      <c r="CX313" s="305"/>
      <c r="CY313" s="305"/>
      <c r="CZ313" s="305"/>
      <c r="DA313" s="305"/>
    </row>
    <row r="314" spans="1:105" s="2" customFormat="1" ht="12.75">
      <c r="A314" s="305"/>
      <c r="B314" s="305"/>
      <c r="C314" s="305"/>
      <c r="D314" s="305"/>
      <c r="E314" s="305"/>
      <c r="F314" s="454"/>
      <c r="G314" s="454"/>
      <c r="H314" s="455"/>
      <c r="I314" s="456"/>
      <c r="J314" s="306"/>
      <c r="K314" s="306"/>
      <c r="L314" s="454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5"/>
      <c r="AB314" s="305"/>
      <c r="AC314" s="305"/>
      <c r="AD314" s="305"/>
      <c r="AE314" s="305"/>
      <c r="AF314" s="305"/>
      <c r="AG314" s="305"/>
      <c r="AH314" s="305"/>
      <c r="AI314" s="305"/>
      <c r="AJ314" s="305"/>
      <c r="AK314" s="305"/>
      <c r="AL314" s="305"/>
      <c r="AM314" s="305"/>
      <c r="AN314" s="305"/>
      <c r="AO314" s="305"/>
      <c r="AP314" s="305"/>
      <c r="AQ314" s="305"/>
      <c r="AR314" s="305"/>
      <c r="AS314" s="305"/>
      <c r="AT314" s="305"/>
      <c r="AU314" s="305"/>
      <c r="AV314" s="305"/>
      <c r="AW314" s="305"/>
      <c r="AX314" s="305"/>
      <c r="AY314" s="305"/>
      <c r="AZ314" s="305"/>
      <c r="BA314" s="305"/>
      <c r="BB314" s="305"/>
      <c r="BC314" s="305"/>
      <c r="BD314" s="305"/>
      <c r="BE314" s="305"/>
      <c r="BF314" s="305"/>
      <c r="BG314" s="305"/>
      <c r="BH314" s="305"/>
      <c r="BI314" s="305"/>
      <c r="BJ314" s="305"/>
      <c r="BK314" s="305"/>
      <c r="BL314" s="305"/>
      <c r="BM314" s="305"/>
      <c r="BN314" s="305"/>
      <c r="BO314" s="305"/>
      <c r="BP314" s="305"/>
      <c r="BQ314" s="305"/>
      <c r="BR314" s="305"/>
      <c r="BS314" s="305"/>
      <c r="BT314" s="305"/>
      <c r="BU314" s="305"/>
      <c r="BV314" s="305"/>
      <c r="BW314" s="305"/>
      <c r="BX314" s="305"/>
      <c r="BY314" s="305"/>
      <c r="BZ314" s="305"/>
      <c r="CA314" s="305"/>
      <c r="CB314" s="305"/>
      <c r="CC314" s="305"/>
      <c r="CD314" s="305"/>
      <c r="CE314" s="305"/>
      <c r="CF314" s="305"/>
      <c r="CG314" s="305"/>
      <c r="CH314" s="305"/>
      <c r="CI314" s="305"/>
      <c r="CJ314" s="305"/>
      <c r="CK314" s="305"/>
      <c r="CL314" s="305"/>
      <c r="CM314" s="305"/>
      <c r="CN314" s="305"/>
      <c r="CO314" s="305"/>
      <c r="CP314" s="305"/>
      <c r="CQ314" s="305"/>
      <c r="CR314" s="305"/>
      <c r="CS314" s="305"/>
      <c r="CT314" s="305"/>
      <c r="CU314" s="305"/>
      <c r="CV314" s="305"/>
      <c r="CW314" s="305"/>
      <c r="CX314" s="305"/>
      <c r="CY314" s="305"/>
      <c r="CZ314" s="305"/>
      <c r="DA314" s="305"/>
    </row>
    <row r="315" spans="1:105" s="2" customFormat="1" ht="12.75">
      <c r="A315" s="305"/>
      <c r="B315" s="305"/>
      <c r="C315" s="305"/>
      <c r="D315" s="305"/>
      <c r="E315" s="305"/>
      <c r="F315" s="454"/>
      <c r="G315" s="454"/>
      <c r="H315" s="455"/>
      <c r="I315" s="456"/>
      <c r="J315" s="306"/>
      <c r="K315" s="306"/>
      <c r="L315" s="454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5"/>
      <c r="AB315" s="305"/>
      <c r="AC315" s="305"/>
      <c r="AD315" s="305"/>
      <c r="AE315" s="305"/>
      <c r="AF315" s="305"/>
      <c r="AG315" s="305"/>
      <c r="AH315" s="305"/>
      <c r="AI315" s="305"/>
      <c r="AJ315" s="305"/>
      <c r="AK315" s="305"/>
      <c r="AL315" s="305"/>
      <c r="AM315" s="305"/>
      <c r="AN315" s="305"/>
      <c r="AO315" s="305"/>
      <c r="AP315" s="305"/>
      <c r="AQ315" s="305"/>
      <c r="AR315" s="305"/>
      <c r="AS315" s="305"/>
      <c r="AT315" s="305"/>
      <c r="AU315" s="305"/>
      <c r="AV315" s="305"/>
      <c r="AW315" s="305"/>
      <c r="AX315" s="305"/>
      <c r="AY315" s="305"/>
      <c r="AZ315" s="305"/>
      <c r="BA315" s="305"/>
      <c r="BB315" s="305"/>
      <c r="BC315" s="305"/>
      <c r="BD315" s="305"/>
      <c r="BE315" s="305"/>
      <c r="BF315" s="305"/>
      <c r="BG315" s="305"/>
      <c r="BH315" s="305"/>
      <c r="BI315" s="305"/>
      <c r="BJ315" s="305"/>
      <c r="BK315" s="305"/>
      <c r="BL315" s="305"/>
      <c r="BM315" s="305"/>
      <c r="BN315" s="305"/>
      <c r="BO315" s="305"/>
      <c r="BP315" s="305"/>
      <c r="BQ315" s="305"/>
      <c r="BR315" s="305"/>
      <c r="BS315" s="305"/>
      <c r="BT315" s="305"/>
      <c r="BU315" s="305"/>
      <c r="BV315" s="305"/>
      <c r="BW315" s="305"/>
      <c r="BX315" s="305"/>
      <c r="BY315" s="305"/>
      <c r="BZ315" s="305"/>
      <c r="CA315" s="305"/>
      <c r="CB315" s="305"/>
      <c r="CC315" s="305"/>
      <c r="CD315" s="305"/>
      <c r="CE315" s="305"/>
      <c r="CF315" s="305"/>
      <c r="CG315" s="305"/>
      <c r="CH315" s="305"/>
      <c r="CI315" s="305"/>
      <c r="CJ315" s="305"/>
      <c r="CK315" s="305"/>
      <c r="CL315" s="305"/>
      <c r="CM315" s="305"/>
      <c r="CN315" s="305"/>
      <c r="CO315" s="305"/>
      <c r="CP315" s="305"/>
      <c r="CQ315" s="305"/>
      <c r="CR315" s="305"/>
      <c r="CS315" s="305"/>
      <c r="CT315" s="305"/>
      <c r="CU315" s="305"/>
      <c r="CV315" s="305"/>
      <c r="CW315" s="305"/>
      <c r="CX315" s="305"/>
      <c r="CY315" s="305"/>
      <c r="CZ315" s="305"/>
      <c r="DA315" s="305"/>
    </row>
    <row r="316" spans="1:105" s="2" customFormat="1" ht="12.75">
      <c r="A316" s="305"/>
      <c r="B316" s="305"/>
      <c r="C316" s="305"/>
      <c r="D316" s="305"/>
      <c r="E316" s="305"/>
      <c r="F316" s="454"/>
      <c r="G316" s="454"/>
      <c r="H316" s="455"/>
      <c r="I316" s="456"/>
      <c r="J316" s="306"/>
      <c r="K316" s="306"/>
      <c r="L316" s="454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5"/>
      <c r="AB316" s="305"/>
      <c r="AC316" s="305"/>
      <c r="AD316" s="305"/>
      <c r="AE316" s="305"/>
      <c r="AF316" s="305"/>
      <c r="AG316" s="305"/>
      <c r="AH316" s="305"/>
      <c r="AI316" s="305"/>
      <c r="AJ316" s="305"/>
      <c r="AK316" s="305"/>
      <c r="AL316" s="305"/>
      <c r="AM316" s="305"/>
      <c r="AN316" s="305"/>
      <c r="AO316" s="305"/>
      <c r="AP316" s="305"/>
      <c r="AQ316" s="305"/>
      <c r="AR316" s="305"/>
      <c r="AS316" s="305"/>
      <c r="AT316" s="305"/>
      <c r="AU316" s="305"/>
      <c r="AV316" s="305"/>
      <c r="AW316" s="305"/>
      <c r="AX316" s="305"/>
      <c r="AY316" s="305"/>
      <c r="AZ316" s="305"/>
      <c r="BA316" s="305"/>
      <c r="BB316" s="305"/>
      <c r="BC316" s="305"/>
      <c r="BD316" s="305"/>
      <c r="BE316" s="305"/>
      <c r="BF316" s="305"/>
      <c r="BG316" s="305"/>
      <c r="BH316" s="305"/>
      <c r="BI316" s="305"/>
      <c r="BJ316" s="305"/>
      <c r="BK316" s="305"/>
      <c r="BL316" s="305"/>
      <c r="BM316" s="305"/>
      <c r="BN316" s="305"/>
      <c r="BO316" s="305"/>
      <c r="BP316" s="305"/>
      <c r="BQ316" s="305"/>
      <c r="BR316" s="305"/>
      <c r="BS316" s="305"/>
      <c r="BT316" s="305"/>
      <c r="BU316" s="305"/>
      <c r="BV316" s="305"/>
      <c r="BW316" s="305"/>
      <c r="BX316" s="305"/>
      <c r="BY316" s="305"/>
      <c r="BZ316" s="305"/>
      <c r="CA316" s="305"/>
      <c r="CB316" s="305"/>
      <c r="CC316" s="305"/>
      <c r="CD316" s="305"/>
      <c r="CE316" s="305"/>
      <c r="CF316" s="305"/>
      <c r="CG316" s="305"/>
      <c r="CH316" s="305"/>
      <c r="CI316" s="305"/>
      <c r="CJ316" s="305"/>
      <c r="CK316" s="305"/>
      <c r="CL316" s="305"/>
      <c r="CM316" s="305"/>
      <c r="CN316" s="305"/>
      <c r="CO316" s="305"/>
      <c r="CP316" s="305"/>
      <c r="CQ316" s="305"/>
      <c r="CR316" s="305"/>
      <c r="CS316" s="305"/>
      <c r="CT316" s="305"/>
      <c r="CU316" s="305"/>
      <c r="CV316" s="305"/>
      <c r="CW316" s="305"/>
      <c r="CX316" s="305"/>
      <c r="CY316" s="305"/>
      <c r="CZ316" s="305"/>
      <c r="DA316" s="305"/>
    </row>
    <row r="317" spans="1:105" s="2" customFormat="1" ht="12.75">
      <c r="A317" s="305"/>
      <c r="B317" s="305"/>
      <c r="C317" s="305"/>
      <c r="D317" s="305"/>
      <c r="E317" s="305"/>
      <c r="F317" s="454"/>
      <c r="G317" s="454"/>
      <c r="H317" s="455"/>
      <c r="I317" s="456"/>
      <c r="J317" s="306"/>
      <c r="K317" s="306"/>
      <c r="L317" s="454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5"/>
      <c r="AB317" s="305"/>
      <c r="AC317" s="305"/>
      <c r="AD317" s="305"/>
      <c r="AE317" s="305"/>
      <c r="AF317" s="305"/>
      <c r="AG317" s="305"/>
      <c r="AH317" s="305"/>
      <c r="AI317" s="305"/>
      <c r="AJ317" s="305"/>
      <c r="AK317" s="305"/>
      <c r="AL317" s="305"/>
      <c r="AM317" s="305"/>
      <c r="AN317" s="305"/>
      <c r="AO317" s="305"/>
      <c r="AP317" s="305"/>
      <c r="AQ317" s="305"/>
      <c r="AR317" s="305"/>
      <c r="AS317" s="305"/>
      <c r="AT317" s="305"/>
      <c r="AU317" s="305"/>
      <c r="AV317" s="305"/>
      <c r="AW317" s="305"/>
      <c r="AX317" s="305"/>
      <c r="AY317" s="305"/>
      <c r="AZ317" s="305"/>
      <c r="BA317" s="305"/>
      <c r="BB317" s="305"/>
      <c r="BC317" s="305"/>
      <c r="BD317" s="305"/>
      <c r="BE317" s="305"/>
      <c r="BF317" s="305"/>
      <c r="BG317" s="305"/>
      <c r="BH317" s="305"/>
      <c r="BI317" s="305"/>
      <c r="BJ317" s="305"/>
      <c r="BK317" s="305"/>
      <c r="BL317" s="305"/>
      <c r="BM317" s="305"/>
      <c r="BN317" s="305"/>
      <c r="BO317" s="305"/>
      <c r="BP317" s="305"/>
      <c r="BQ317" s="305"/>
      <c r="BR317" s="305"/>
      <c r="BS317" s="305"/>
      <c r="BT317" s="305"/>
      <c r="BU317" s="305"/>
      <c r="BV317" s="305"/>
      <c r="BW317" s="305"/>
      <c r="BX317" s="305"/>
      <c r="BY317" s="305"/>
      <c r="BZ317" s="305"/>
      <c r="CA317" s="305"/>
      <c r="CB317" s="305"/>
      <c r="CC317" s="305"/>
      <c r="CD317" s="305"/>
      <c r="CE317" s="305"/>
      <c r="CF317" s="305"/>
      <c r="CG317" s="305"/>
      <c r="CH317" s="305"/>
      <c r="CI317" s="305"/>
      <c r="CJ317" s="305"/>
      <c r="CK317" s="305"/>
      <c r="CL317" s="305"/>
      <c r="CM317" s="305"/>
      <c r="CN317" s="305"/>
      <c r="CO317" s="305"/>
      <c r="CP317" s="305"/>
      <c r="CQ317" s="305"/>
      <c r="CR317" s="305"/>
      <c r="CS317" s="305"/>
      <c r="CT317" s="305"/>
      <c r="CU317" s="305"/>
      <c r="CV317" s="305"/>
      <c r="CW317" s="305"/>
      <c r="CX317" s="305"/>
      <c r="CY317" s="305"/>
      <c r="CZ317" s="305"/>
      <c r="DA317" s="305"/>
    </row>
    <row r="318" spans="1:105" s="2" customFormat="1" ht="12.75">
      <c r="A318" s="305"/>
      <c r="B318" s="305"/>
      <c r="C318" s="305"/>
      <c r="D318" s="305"/>
      <c r="E318" s="305"/>
      <c r="F318" s="454"/>
      <c r="G318" s="454"/>
      <c r="H318" s="455"/>
      <c r="I318" s="456"/>
      <c r="J318" s="306"/>
      <c r="K318" s="306"/>
      <c r="L318" s="454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5"/>
      <c r="AB318" s="305"/>
      <c r="AC318" s="305"/>
      <c r="AD318" s="305"/>
      <c r="AE318" s="305"/>
      <c r="AF318" s="305"/>
      <c r="AG318" s="305"/>
      <c r="AH318" s="305"/>
      <c r="AI318" s="305"/>
      <c r="AJ318" s="305"/>
      <c r="AK318" s="305"/>
      <c r="AL318" s="305"/>
      <c r="AM318" s="305"/>
      <c r="AN318" s="305"/>
      <c r="AO318" s="305"/>
      <c r="AP318" s="305"/>
      <c r="AQ318" s="305"/>
      <c r="AR318" s="305"/>
      <c r="AS318" s="305"/>
      <c r="AT318" s="305"/>
      <c r="AU318" s="305"/>
      <c r="AV318" s="305"/>
      <c r="AW318" s="305"/>
      <c r="AX318" s="305"/>
      <c r="AY318" s="305"/>
      <c r="AZ318" s="305"/>
      <c r="BA318" s="305"/>
      <c r="BB318" s="305"/>
      <c r="BC318" s="305"/>
      <c r="BD318" s="305"/>
      <c r="BE318" s="305"/>
      <c r="BF318" s="305"/>
      <c r="BG318" s="305"/>
      <c r="BH318" s="305"/>
      <c r="BI318" s="305"/>
      <c r="BJ318" s="305"/>
      <c r="BK318" s="305"/>
      <c r="BL318" s="305"/>
      <c r="BM318" s="305"/>
      <c r="BN318" s="305"/>
      <c r="BO318" s="305"/>
      <c r="BP318" s="305"/>
      <c r="BQ318" s="305"/>
      <c r="BR318" s="305"/>
      <c r="BS318" s="305"/>
      <c r="BT318" s="305"/>
      <c r="BU318" s="305"/>
      <c r="BV318" s="305"/>
      <c r="BW318" s="305"/>
      <c r="BX318" s="305"/>
      <c r="BY318" s="305"/>
      <c r="BZ318" s="305"/>
      <c r="CA318" s="305"/>
      <c r="CB318" s="305"/>
      <c r="CC318" s="305"/>
      <c r="CD318" s="305"/>
      <c r="CE318" s="305"/>
      <c r="CF318" s="305"/>
      <c r="CG318" s="305"/>
      <c r="CH318" s="305"/>
      <c r="CI318" s="305"/>
      <c r="CJ318" s="305"/>
      <c r="CK318" s="305"/>
      <c r="CL318" s="305"/>
      <c r="CM318" s="305"/>
      <c r="CN318" s="305"/>
      <c r="CO318" s="305"/>
      <c r="CP318" s="305"/>
      <c r="CQ318" s="305"/>
      <c r="CR318" s="305"/>
      <c r="CS318" s="305"/>
      <c r="CT318" s="305"/>
      <c r="CU318" s="305"/>
      <c r="CV318" s="305"/>
      <c r="CW318" s="305"/>
      <c r="CX318" s="305"/>
      <c r="CY318" s="305"/>
      <c r="CZ318" s="305"/>
      <c r="DA318" s="305"/>
    </row>
    <row r="319" spans="1:105" s="2" customFormat="1" ht="12.75">
      <c r="A319" s="305"/>
      <c r="B319" s="305"/>
      <c r="C319" s="305"/>
      <c r="D319" s="305"/>
      <c r="E319" s="305"/>
      <c r="F319" s="454"/>
      <c r="G319" s="454"/>
      <c r="H319" s="455"/>
      <c r="I319" s="456"/>
      <c r="J319" s="306"/>
      <c r="K319" s="306"/>
      <c r="L319" s="454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5"/>
      <c r="AB319" s="305"/>
      <c r="AC319" s="305"/>
      <c r="AD319" s="305"/>
      <c r="AE319" s="305"/>
      <c r="AF319" s="305"/>
      <c r="AG319" s="305"/>
      <c r="AH319" s="305"/>
      <c r="AI319" s="305"/>
      <c r="AJ319" s="305"/>
      <c r="AK319" s="305"/>
      <c r="AL319" s="305"/>
      <c r="AM319" s="305"/>
      <c r="AN319" s="305"/>
      <c r="AO319" s="305"/>
      <c r="AP319" s="305"/>
      <c r="AQ319" s="305"/>
      <c r="AR319" s="305"/>
      <c r="AS319" s="305"/>
      <c r="AT319" s="305"/>
      <c r="AU319" s="305"/>
      <c r="AV319" s="305"/>
      <c r="AW319" s="305"/>
      <c r="AX319" s="305"/>
      <c r="AY319" s="305"/>
      <c r="AZ319" s="305"/>
      <c r="BA319" s="305"/>
      <c r="BB319" s="305"/>
      <c r="BC319" s="305"/>
      <c r="BD319" s="305"/>
      <c r="BE319" s="305"/>
      <c r="BF319" s="305"/>
      <c r="BG319" s="305"/>
      <c r="BH319" s="305"/>
      <c r="BI319" s="305"/>
      <c r="BJ319" s="305"/>
      <c r="BK319" s="305"/>
      <c r="BL319" s="305"/>
      <c r="BM319" s="305"/>
      <c r="BN319" s="305"/>
      <c r="BO319" s="305"/>
      <c r="BP319" s="305"/>
      <c r="BQ319" s="305"/>
      <c r="BR319" s="305"/>
      <c r="BS319" s="305"/>
      <c r="BT319" s="305"/>
      <c r="BU319" s="305"/>
      <c r="BV319" s="305"/>
      <c r="BW319" s="305"/>
      <c r="BX319" s="305"/>
      <c r="BY319" s="305"/>
      <c r="BZ319" s="305"/>
      <c r="CA319" s="305"/>
      <c r="CB319" s="305"/>
      <c r="CC319" s="305"/>
      <c r="CD319" s="305"/>
      <c r="CE319" s="305"/>
      <c r="CF319" s="305"/>
      <c r="CG319" s="305"/>
      <c r="CH319" s="305"/>
      <c r="CI319" s="305"/>
      <c r="CJ319" s="305"/>
      <c r="CK319" s="305"/>
      <c r="CL319" s="305"/>
      <c r="CM319" s="305"/>
      <c r="CN319" s="305"/>
      <c r="CO319" s="305"/>
      <c r="CP319" s="305"/>
      <c r="CQ319" s="305"/>
      <c r="CR319" s="305"/>
      <c r="CS319" s="305"/>
      <c r="CT319" s="305"/>
      <c r="CU319" s="305"/>
      <c r="CV319" s="305"/>
      <c r="CW319" s="305"/>
      <c r="CX319" s="305"/>
      <c r="CY319" s="305"/>
      <c r="CZ319" s="305"/>
      <c r="DA319" s="305"/>
    </row>
    <row r="320" spans="1:105" s="2" customFormat="1" ht="12.75">
      <c r="A320" s="305"/>
      <c r="B320" s="305"/>
      <c r="C320" s="305"/>
      <c r="D320" s="305"/>
      <c r="E320" s="305"/>
      <c r="F320" s="454"/>
      <c r="G320" s="454"/>
      <c r="H320" s="455"/>
      <c r="I320" s="456"/>
      <c r="J320" s="306"/>
      <c r="K320" s="306"/>
      <c r="L320" s="454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5"/>
      <c r="AF320" s="305"/>
      <c r="AG320" s="305"/>
      <c r="AH320" s="305"/>
      <c r="AI320" s="305"/>
      <c r="AJ320" s="305"/>
      <c r="AK320" s="305"/>
      <c r="AL320" s="305"/>
      <c r="AM320" s="305"/>
      <c r="AN320" s="305"/>
      <c r="AO320" s="305"/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/>
      <c r="BM320" s="305"/>
      <c r="BN320" s="305"/>
      <c r="BO320" s="305"/>
      <c r="BP320" s="305"/>
      <c r="BQ320" s="305"/>
      <c r="BR320" s="305"/>
      <c r="BS320" s="305"/>
      <c r="BT320" s="305"/>
      <c r="BU320" s="305"/>
      <c r="BV320" s="305"/>
      <c r="BW320" s="305"/>
      <c r="BX320" s="305"/>
      <c r="BY320" s="305"/>
      <c r="BZ320" s="305"/>
      <c r="CA320" s="305"/>
      <c r="CB320" s="305"/>
      <c r="CC320" s="305"/>
      <c r="CD320" s="305"/>
      <c r="CE320" s="305"/>
      <c r="CF320" s="305"/>
      <c r="CG320" s="305"/>
      <c r="CH320" s="305"/>
      <c r="CI320" s="305"/>
      <c r="CJ320" s="305"/>
      <c r="CK320" s="305"/>
      <c r="CL320" s="305"/>
      <c r="CM320" s="305"/>
      <c r="CN320" s="305"/>
      <c r="CO320" s="305"/>
      <c r="CP320" s="305"/>
      <c r="CQ320" s="305"/>
      <c r="CR320" s="305"/>
      <c r="CS320" s="305"/>
      <c r="CT320" s="305"/>
      <c r="CU320" s="305"/>
      <c r="CV320" s="305"/>
      <c r="CW320" s="305"/>
      <c r="CX320" s="305"/>
      <c r="CY320" s="305"/>
      <c r="CZ320" s="305"/>
      <c r="DA320" s="305"/>
    </row>
    <row r="321" spans="1:105" s="2" customFormat="1" ht="12.75">
      <c r="A321" s="305"/>
      <c r="B321" s="305"/>
      <c r="C321" s="305"/>
      <c r="D321" s="305"/>
      <c r="E321" s="305"/>
      <c r="F321" s="454"/>
      <c r="G321" s="454"/>
      <c r="H321" s="455"/>
      <c r="I321" s="456"/>
      <c r="J321" s="306"/>
      <c r="K321" s="306"/>
      <c r="L321" s="454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5"/>
      <c r="AB321" s="305"/>
      <c r="AC321" s="305"/>
      <c r="AD321" s="305"/>
      <c r="AE321" s="305"/>
      <c r="AF321" s="305"/>
      <c r="AG321" s="305"/>
      <c r="AH321" s="305"/>
      <c r="AI321" s="305"/>
      <c r="AJ321" s="305"/>
      <c r="AK321" s="305"/>
      <c r="AL321" s="305"/>
      <c r="AM321" s="305"/>
      <c r="AN321" s="305"/>
      <c r="AO321" s="305"/>
      <c r="AP321" s="305"/>
      <c r="AQ321" s="305"/>
      <c r="AR321" s="305"/>
      <c r="AS321" s="305"/>
      <c r="AT321" s="305"/>
      <c r="AU321" s="305"/>
      <c r="AV321" s="305"/>
      <c r="AW321" s="305"/>
      <c r="AX321" s="305"/>
      <c r="AY321" s="305"/>
      <c r="AZ321" s="305"/>
      <c r="BA321" s="305"/>
      <c r="BB321" s="305"/>
      <c r="BC321" s="305"/>
      <c r="BD321" s="305"/>
      <c r="BE321" s="305"/>
      <c r="BF321" s="305"/>
      <c r="BG321" s="305"/>
      <c r="BH321" s="305"/>
      <c r="BI321" s="305"/>
      <c r="BJ321" s="305"/>
      <c r="BK321" s="305"/>
      <c r="BL321" s="305"/>
      <c r="BM321" s="305"/>
      <c r="BN321" s="305"/>
      <c r="BO321" s="305"/>
      <c r="BP321" s="305"/>
      <c r="BQ321" s="305"/>
      <c r="BR321" s="305"/>
      <c r="BS321" s="305"/>
      <c r="BT321" s="305"/>
      <c r="BU321" s="305"/>
      <c r="BV321" s="305"/>
      <c r="BW321" s="305"/>
      <c r="BX321" s="305"/>
      <c r="BY321" s="305"/>
      <c r="BZ321" s="305"/>
      <c r="CA321" s="305"/>
      <c r="CB321" s="305"/>
      <c r="CC321" s="305"/>
      <c r="CD321" s="305"/>
      <c r="CE321" s="305"/>
      <c r="CF321" s="305"/>
      <c r="CG321" s="305"/>
      <c r="CH321" s="305"/>
      <c r="CI321" s="305"/>
      <c r="CJ321" s="305"/>
      <c r="CK321" s="305"/>
      <c r="CL321" s="305"/>
      <c r="CM321" s="305"/>
      <c r="CN321" s="305"/>
      <c r="CO321" s="305"/>
      <c r="CP321" s="305"/>
      <c r="CQ321" s="305"/>
      <c r="CR321" s="305"/>
      <c r="CS321" s="305"/>
      <c r="CT321" s="305"/>
      <c r="CU321" s="305"/>
      <c r="CV321" s="305"/>
      <c r="CW321" s="305"/>
      <c r="CX321" s="305"/>
      <c r="CY321" s="305"/>
      <c r="CZ321" s="305"/>
      <c r="DA321" s="305"/>
    </row>
    <row r="322" spans="1:105" s="2" customFormat="1" ht="12.75">
      <c r="A322" s="305"/>
      <c r="B322" s="305"/>
      <c r="C322" s="305"/>
      <c r="D322" s="305"/>
      <c r="E322" s="305"/>
      <c r="F322" s="454"/>
      <c r="G322" s="454"/>
      <c r="H322" s="455"/>
      <c r="I322" s="456"/>
      <c r="J322" s="306"/>
      <c r="K322" s="306"/>
      <c r="L322" s="454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  <c r="AD322" s="305"/>
      <c r="AE322" s="305"/>
      <c r="AF322" s="305"/>
      <c r="AG322" s="305"/>
      <c r="AH322" s="305"/>
      <c r="AI322" s="305"/>
      <c r="AJ322" s="305"/>
      <c r="AK322" s="305"/>
      <c r="AL322" s="305"/>
      <c r="AM322" s="305"/>
      <c r="AN322" s="305"/>
      <c r="AO322" s="305"/>
      <c r="AP322" s="305"/>
      <c r="AQ322" s="305"/>
      <c r="AR322" s="305"/>
      <c r="AS322" s="305"/>
      <c r="AT322" s="305"/>
      <c r="AU322" s="305"/>
      <c r="AV322" s="305"/>
      <c r="AW322" s="305"/>
      <c r="AX322" s="305"/>
      <c r="AY322" s="305"/>
      <c r="AZ322" s="305"/>
      <c r="BA322" s="305"/>
      <c r="BB322" s="305"/>
      <c r="BC322" s="305"/>
      <c r="BD322" s="305"/>
      <c r="BE322" s="305"/>
      <c r="BF322" s="305"/>
      <c r="BG322" s="305"/>
      <c r="BH322" s="305"/>
      <c r="BI322" s="305"/>
      <c r="BJ322" s="305"/>
      <c r="BK322" s="305"/>
      <c r="BL322" s="305"/>
      <c r="BM322" s="305"/>
      <c r="BN322" s="305"/>
      <c r="BO322" s="305"/>
      <c r="BP322" s="305"/>
      <c r="BQ322" s="305"/>
      <c r="BR322" s="305"/>
      <c r="BS322" s="305"/>
      <c r="BT322" s="305"/>
      <c r="BU322" s="305"/>
      <c r="BV322" s="305"/>
      <c r="BW322" s="305"/>
      <c r="BX322" s="305"/>
      <c r="BY322" s="305"/>
      <c r="BZ322" s="305"/>
      <c r="CA322" s="305"/>
      <c r="CB322" s="305"/>
      <c r="CC322" s="305"/>
      <c r="CD322" s="305"/>
      <c r="CE322" s="305"/>
      <c r="CF322" s="305"/>
      <c r="CG322" s="305"/>
      <c r="CH322" s="305"/>
      <c r="CI322" s="305"/>
      <c r="CJ322" s="305"/>
      <c r="CK322" s="305"/>
      <c r="CL322" s="305"/>
      <c r="CM322" s="305"/>
      <c r="CN322" s="305"/>
      <c r="CO322" s="305"/>
      <c r="CP322" s="305"/>
      <c r="CQ322" s="305"/>
      <c r="CR322" s="305"/>
      <c r="CS322" s="305"/>
      <c r="CT322" s="305"/>
      <c r="CU322" s="305"/>
      <c r="CV322" s="305"/>
      <c r="CW322" s="305"/>
      <c r="CX322" s="305"/>
      <c r="CY322" s="305"/>
      <c r="CZ322" s="305"/>
      <c r="DA322" s="305"/>
    </row>
    <row r="323" spans="1:105" s="2" customFormat="1" ht="12.75">
      <c r="A323" s="305"/>
      <c r="B323" s="305"/>
      <c r="C323" s="305"/>
      <c r="D323" s="305"/>
      <c r="E323" s="305"/>
      <c r="F323" s="454"/>
      <c r="G323" s="454"/>
      <c r="H323" s="455"/>
      <c r="I323" s="456"/>
      <c r="J323" s="306"/>
      <c r="K323" s="306"/>
      <c r="L323" s="454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5"/>
      <c r="AB323" s="305"/>
      <c r="AC323" s="305"/>
      <c r="AD323" s="305"/>
      <c r="AE323" s="305"/>
      <c r="AF323" s="305"/>
      <c r="AG323" s="305"/>
      <c r="AH323" s="305"/>
      <c r="AI323" s="305"/>
      <c r="AJ323" s="305"/>
      <c r="AK323" s="305"/>
      <c r="AL323" s="305"/>
      <c r="AM323" s="305"/>
      <c r="AN323" s="305"/>
      <c r="AO323" s="305"/>
      <c r="AP323" s="305"/>
      <c r="AQ323" s="305"/>
      <c r="AR323" s="305"/>
      <c r="AS323" s="305"/>
      <c r="AT323" s="305"/>
      <c r="AU323" s="305"/>
      <c r="AV323" s="305"/>
      <c r="AW323" s="305"/>
      <c r="AX323" s="305"/>
      <c r="AY323" s="305"/>
      <c r="AZ323" s="305"/>
      <c r="BA323" s="305"/>
      <c r="BB323" s="305"/>
      <c r="BC323" s="305"/>
      <c r="BD323" s="305"/>
      <c r="BE323" s="305"/>
      <c r="BF323" s="305"/>
      <c r="BG323" s="305"/>
      <c r="BH323" s="305"/>
      <c r="BI323" s="305"/>
      <c r="BJ323" s="305"/>
      <c r="BK323" s="305"/>
      <c r="BL323" s="305"/>
      <c r="BM323" s="305"/>
      <c r="BN323" s="305"/>
      <c r="BO323" s="305"/>
      <c r="BP323" s="305"/>
      <c r="BQ323" s="305"/>
      <c r="BR323" s="305"/>
      <c r="BS323" s="305"/>
      <c r="BT323" s="305"/>
      <c r="BU323" s="305"/>
      <c r="BV323" s="305"/>
      <c r="BW323" s="305"/>
      <c r="BX323" s="305"/>
      <c r="BY323" s="305"/>
      <c r="BZ323" s="305"/>
      <c r="CA323" s="305"/>
      <c r="CB323" s="305"/>
      <c r="CC323" s="305"/>
      <c r="CD323" s="305"/>
      <c r="CE323" s="305"/>
      <c r="CF323" s="305"/>
      <c r="CG323" s="305"/>
      <c r="CH323" s="305"/>
      <c r="CI323" s="305"/>
      <c r="CJ323" s="305"/>
      <c r="CK323" s="305"/>
      <c r="CL323" s="305"/>
      <c r="CM323" s="305"/>
      <c r="CN323" s="305"/>
      <c r="CO323" s="305"/>
      <c r="CP323" s="305"/>
      <c r="CQ323" s="305"/>
      <c r="CR323" s="305"/>
      <c r="CS323" s="305"/>
      <c r="CT323" s="305"/>
      <c r="CU323" s="305"/>
      <c r="CV323" s="305"/>
      <c r="CW323" s="305"/>
      <c r="CX323" s="305"/>
      <c r="CY323" s="305"/>
      <c r="CZ323" s="305"/>
      <c r="DA323" s="305"/>
    </row>
    <row r="324" spans="1:105" s="2" customFormat="1" ht="12.75">
      <c r="A324" s="305"/>
      <c r="B324" s="305"/>
      <c r="C324" s="305"/>
      <c r="D324" s="305"/>
      <c r="E324" s="305"/>
      <c r="F324" s="454"/>
      <c r="G324" s="454"/>
      <c r="H324" s="455"/>
      <c r="I324" s="456"/>
      <c r="J324" s="306"/>
      <c r="K324" s="306"/>
      <c r="L324" s="454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5"/>
      <c r="AB324" s="305"/>
      <c r="AC324" s="305"/>
      <c r="AD324" s="305"/>
      <c r="AE324" s="305"/>
      <c r="AF324" s="305"/>
      <c r="AG324" s="305"/>
      <c r="AH324" s="305"/>
      <c r="AI324" s="305"/>
      <c r="AJ324" s="305"/>
      <c r="AK324" s="305"/>
      <c r="AL324" s="305"/>
      <c r="AM324" s="305"/>
      <c r="AN324" s="305"/>
      <c r="AO324" s="305"/>
      <c r="AP324" s="305"/>
      <c r="AQ324" s="305"/>
      <c r="AR324" s="305"/>
      <c r="AS324" s="305"/>
      <c r="AT324" s="305"/>
      <c r="AU324" s="305"/>
      <c r="AV324" s="305"/>
      <c r="AW324" s="305"/>
      <c r="AX324" s="305"/>
      <c r="AY324" s="305"/>
      <c r="AZ324" s="305"/>
      <c r="BA324" s="305"/>
      <c r="BB324" s="305"/>
      <c r="BC324" s="305"/>
      <c r="BD324" s="305"/>
      <c r="BE324" s="305"/>
      <c r="BF324" s="305"/>
      <c r="BG324" s="305"/>
      <c r="BH324" s="305"/>
      <c r="BI324" s="305"/>
      <c r="BJ324" s="305"/>
      <c r="BK324" s="305"/>
      <c r="BL324" s="305"/>
      <c r="BM324" s="305"/>
      <c r="BN324" s="305"/>
      <c r="BO324" s="305"/>
      <c r="BP324" s="305"/>
      <c r="BQ324" s="305"/>
      <c r="BR324" s="305"/>
      <c r="BS324" s="305"/>
      <c r="BT324" s="305"/>
      <c r="BU324" s="305"/>
      <c r="BV324" s="305"/>
      <c r="BW324" s="305"/>
      <c r="BX324" s="305"/>
      <c r="BY324" s="305"/>
      <c r="BZ324" s="305"/>
      <c r="CA324" s="305"/>
      <c r="CB324" s="305"/>
      <c r="CC324" s="305"/>
      <c r="CD324" s="305"/>
      <c r="CE324" s="305"/>
      <c r="CF324" s="305"/>
      <c r="CG324" s="305"/>
      <c r="CH324" s="305"/>
      <c r="CI324" s="305"/>
      <c r="CJ324" s="305"/>
      <c r="CK324" s="305"/>
      <c r="CL324" s="305"/>
      <c r="CM324" s="305"/>
      <c r="CN324" s="305"/>
      <c r="CO324" s="305"/>
      <c r="CP324" s="305"/>
      <c r="CQ324" s="305"/>
      <c r="CR324" s="305"/>
      <c r="CS324" s="305"/>
      <c r="CT324" s="305"/>
      <c r="CU324" s="305"/>
      <c r="CV324" s="305"/>
      <c r="CW324" s="305"/>
      <c r="CX324" s="305"/>
      <c r="CY324" s="305"/>
      <c r="CZ324" s="305"/>
      <c r="DA324" s="305"/>
    </row>
    <row r="325" spans="1:105" s="2" customFormat="1" ht="12.75">
      <c r="A325" s="305"/>
      <c r="B325" s="305"/>
      <c r="C325" s="305"/>
      <c r="D325" s="305"/>
      <c r="E325" s="305"/>
      <c r="F325" s="454"/>
      <c r="G325" s="454"/>
      <c r="H325" s="455"/>
      <c r="I325" s="456"/>
      <c r="J325" s="306"/>
      <c r="K325" s="306"/>
      <c r="L325" s="454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5"/>
      <c r="AB325" s="305"/>
      <c r="AC325" s="305"/>
      <c r="AD325" s="305"/>
      <c r="AE325" s="305"/>
      <c r="AF325" s="305"/>
      <c r="AG325" s="305"/>
      <c r="AH325" s="305"/>
      <c r="AI325" s="305"/>
      <c r="AJ325" s="305"/>
      <c r="AK325" s="305"/>
      <c r="AL325" s="305"/>
      <c r="AM325" s="305"/>
      <c r="AN325" s="305"/>
      <c r="AO325" s="305"/>
      <c r="AP325" s="305"/>
      <c r="AQ325" s="305"/>
      <c r="AR325" s="305"/>
      <c r="AS325" s="305"/>
      <c r="AT325" s="305"/>
      <c r="AU325" s="305"/>
      <c r="AV325" s="305"/>
      <c r="AW325" s="305"/>
      <c r="AX325" s="305"/>
      <c r="AY325" s="305"/>
      <c r="AZ325" s="305"/>
      <c r="BA325" s="305"/>
      <c r="BB325" s="305"/>
      <c r="BC325" s="305"/>
      <c r="BD325" s="305"/>
      <c r="BE325" s="305"/>
      <c r="BF325" s="305"/>
      <c r="BG325" s="305"/>
      <c r="BH325" s="305"/>
      <c r="BI325" s="305"/>
      <c r="BJ325" s="305"/>
      <c r="BK325" s="305"/>
      <c r="BL325" s="305"/>
      <c r="BM325" s="305"/>
      <c r="BN325" s="305"/>
      <c r="BO325" s="305"/>
      <c r="BP325" s="305"/>
      <c r="BQ325" s="305"/>
      <c r="BR325" s="305"/>
      <c r="BS325" s="305"/>
      <c r="BT325" s="305"/>
      <c r="BU325" s="305"/>
      <c r="BV325" s="305"/>
      <c r="BW325" s="305"/>
      <c r="BX325" s="305"/>
      <c r="BY325" s="305"/>
      <c r="BZ325" s="305"/>
      <c r="CA325" s="305"/>
      <c r="CB325" s="305"/>
      <c r="CC325" s="305"/>
      <c r="CD325" s="305"/>
      <c r="CE325" s="305"/>
      <c r="CF325" s="305"/>
      <c r="CG325" s="305"/>
      <c r="CH325" s="305"/>
      <c r="CI325" s="305"/>
      <c r="CJ325" s="305"/>
      <c r="CK325" s="305"/>
      <c r="CL325" s="305"/>
      <c r="CM325" s="305"/>
      <c r="CN325" s="305"/>
      <c r="CO325" s="305"/>
      <c r="CP325" s="305"/>
      <c r="CQ325" s="305"/>
      <c r="CR325" s="305"/>
      <c r="CS325" s="305"/>
      <c r="CT325" s="305"/>
      <c r="CU325" s="305"/>
      <c r="CV325" s="305"/>
      <c r="CW325" s="305"/>
      <c r="CX325" s="305"/>
      <c r="CY325" s="305"/>
      <c r="CZ325" s="305"/>
      <c r="DA325" s="305"/>
    </row>
    <row r="326" spans="1:105" s="2" customFormat="1" ht="12.75">
      <c r="A326" s="305"/>
      <c r="B326" s="305"/>
      <c r="C326" s="305"/>
      <c r="D326" s="305"/>
      <c r="E326" s="305"/>
      <c r="F326" s="454"/>
      <c r="G326" s="454"/>
      <c r="H326" s="455"/>
      <c r="I326" s="456"/>
      <c r="J326" s="306"/>
      <c r="K326" s="306"/>
      <c r="L326" s="454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5"/>
      <c r="AB326" s="305"/>
      <c r="AC326" s="305"/>
      <c r="AD326" s="305"/>
      <c r="AE326" s="305"/>
      <c r="AF326" s="305"/>
      <c r="AG326" s="305"/>
      <c r="AH326" s="305"/>
      <c r="AI326" s="305"/>
      <c r="AJ326" s="305"/>
      <c r="AK326" s="305"/>
      <c r="AL326" s="305"/>
      <c r="AM326" s="305"/>
      <c r="AN326" s="305"/>
      <c r="AO326" s="305"/>
      <c r="AP326" s="305"/>
      <c r="AQ326" s="305"/>
      <c r="AR326" s="305"/>
      <c r="AS326" s="305"/>
      <c r="AT326" s="305"/>
      <c r="AU326" s="305"/>
      <c r="AV326" s="305"/>
      <c r="AW326" s="305"/>
      <c r="AX326" s="305"/>
      <c r="AY326" s="305"/>
      <c r="AZ326" s="305"/>
      <c r="BA326" s="305"/>
      <c r="BB326" s="305"/>
      <c r="BC326" s="305"/>
      <c r="BD326" s="305"/>
      <c r="BE326" s="305"/>
      <c r="BF326" s="305"/>
      <c r="BG326" s="305"/>
      <c r="BH326" s="305"/>
      <c r="BI326" s="305"/>
      <c r="BJ326" s="305"/>
      <c r="BK326" s="305"/>
      <c r="BL326" s="305"/>
      <c r="BM326" s="305"/>
      <c r="BN326" s="305"/>
      <c r="BO326" s="305"/>
      <c r="BP326" s="305"/>
      <c r="BQ326" s="305"/>
      <c r="BR326" s="305"/>
      <c r="BS326" s="305"/>
      <c r="BT326" s="305"/>
      <c r="BU326" s="305"/>
      <c r="BV326" s="305"/>
      <c r="BW326" s="305"/>
      <c r="BX326" s="305"/>
      <c r="BY326" s="305"/>
      <c r="BZ326" s="305"/>
      <c r="CA326" s="305"/>
      <c r="CB326" s="305"/>
      <c r="CC326" s="305"/>
      <c r="CD326" s="305"/>
      <c r="CE326" s="305"/>
      <c r="CF326" s="305"/>
      <c r="CG326" s="305"/>
      <c r="CH326" s="305"/>
      <c r="CI326" s="305"/>
      <c r="CJ326" s="305"/>
      <c r="CK326" s="305"/>
      <c r="CL326" s="305"/>
      <c r="CM326" s="305"/>
      <c r="CN326" s="305"/>
      <c r="CO326" s="305"/>
      <c r="CP326" s="305"/>
      <c r="CQ326" s="305"/>
      <c r="CR326" s="305"/>
      <c r="CS326" s="305"/>
      <c r="CT326" s="305"/>
      <c r="CU326" s="305"/>
      <c r="CV326" s="305"/>
      <c r="CW326" s="305"/>
      <c r="CX326" s="305"/>
      <c r="CY326" s="305"/>
      <c r="CZ326" s="305"/>
      <c r="DA326" s="305"/>
    </row>
    <row r="327" spans="1:105" s="2" customFormat="1" ht="12.75">
      <c r="A327" s="305"/>
      <c r="B327" s="305"/>
      <c r="C327" s="305"/>
      <c r="D327" s="305"/>
      <c r="E327" s="305"/>
      <c r="F327" s="454"/>
      <c r="G327" s="454"/>
      <c r="H327" s="455"/>
      <c r="I327" s="456"/>
      <c r="J327" s="306"/>
      <c r="K327" s="306"/>
      <c r="L327" s="454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5"/>
      <c r="AB327" s="305"/>
      <c r="AC327" s="305"/>
      <c r="AD327" s="305"/>
      <c r="AE327" s="305"/>
      <c r="AF327" s="305"/>
      <c r="AG327" s="305"/>
      <c r="AH327" s="305"/>
      <c r="AI327" s="305"/>
      <c r="AJ327" s="305"/>
      <c r="AK327" s="305"/>
      <c r="AL327" s="305"/>
      <c r="AM327" s="305"/>
      <c r="AN327" s="305"/>
      <c r="AO327" s="305"/>
      <c r="AP327" s="305"/>
      <c r="AQ327" s="305"/>
      <c r="AR327" s="305"/>
      <c r="AS327" s="305"/>
      <c r="AT327" s="305"/>
      <c r="AU327" s="305"/>
      <c r="AV327" s="305"/>
      <c r="AW327" s="305"/>
      <c r="AX327" s="305"/>
      <c r="AY327" s="305"/>
      <c r="AZ327" s="305"/>
      <c r="BA327" s="305"/>
      <c r="BB327" s="305"/>
      <c r="BC327" s="305"/>
      <c r="BD327" s="305"/>
      <c r="BE327" s="305"/>
      <c r="BF327" s="305"/>
      <c r="BG327" s="305"/>
      <c r="BH327" s="305"/>
      <c r="BI327" s="305"/>
      <c r="BJ327" s="305"/>
      <c r="BK327" s="305"/>
      <c r="BL327" s="305"/>
      <c r="BM327" s="305"/>
      <c r="BN327" s="305"/>
      <c r="BO327" s="305"/>
      <c r="BP327" s="305"/>
      <c r="BQ327" s="305"/>
      <c r="BR327" s="305"/>
      <c r="BS327" s="305"/>
      <c r="BT327" s="305"/>
      <c r="BU327" s="305"/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5"/>
      <c r="CH327" s="305"/>
      <c r="CI327" s="305"/>
      <c r="CJ327" s="305"/>
      <c r="CK327" s="305"/>
      <c r="CL327" s="305"/>
      <c r="CM327" s="305"/>
      <c r="CN327" s="305"/>
      <c r="CO327" s="305"/>
      <c r="CP327" s="305"/>
      <c r="CQ327" s="305"/>
      <c r="CR327" s="305"/>
      <c r="CS327" s="305"/>
      <c r="CT327" s="305"/>
      <c r="CU327" s="305"/>
      <c r="CV327" s="305"/>
      <c r="CW327" s="305"/>
      <c r="CX327" s="305"/>
      <c r="CY327" s="305"/>
      <c r="CZ327" s="305"/>
      <c r="DA327" s="305"/>
    </row>
    <row r="328" spans="1:105" s="2" customFormat="1" ht="12.75">
      <c r="A328" s="305"/>
      <c r="B328" s="305"/>
      <c r="C328" s="305"/>
      <c r="D328" s="305"/>
      <c r="E328" s="305"/>
      <c r="F328" s="454"/>
      <c r="G328" s="454"/>
      <c r="H328" s="455"/>
      <c r="I328" s="456"/>
      <c r="J328" s="306"/>
      <c r="K328" s="306"/>
      <c r="L328" s="454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5"/>
      <c r="AB328" s="305"/>
      <c r="AC328" s="305"/>
      <c r="AD328" s="305"/>
      <c r="AE328" s="305"/>
      <c r="AF328" s="305"/>
      <c r="AG328" s="305"/>
      <c r="AH328" s="305"/>
      <c r="AI328" s="305"/>
      <c r="AJ328" s="305"/>
      <c r="AK328" s="305"/>
      <c r="AL328" s="305"/>
      <c r="AM328" s="305"/>
      <c r="AN328" s="305"/>
      <c r="AO328" s="305"/>
      <c r="AP328" s="305"/>
      <c r="AQ328" s="305"/>
      <c r="AR328" s="305"/>
      <c r="AS328" s="305"/>
      <c r="AT328" s="305"/>
      <c r="AU328" s="305"/>
      <c r="AV328" s="305"/>
      <c r="AW328" s="305"/>
      <c r="AX328" s="305"/>
      <c r="AY328" s="305"/>
      <c r="AZ328" s="305"/>
      <c r="BA328" s="305"/>
      <c r="BB328" s="305"/>
      <c r="BC328" s="305"/>
      <c r="BD328" s="305"/>
      <c r="BE328" s="305"/>
      <c r="BF328" s="305"/>
      <c r="BG328" s="305"/>
      <c r="BH328" s="305"/>
      <c r="BI328" s="305"/>
      <c r="BJ328" s="305"/>
      <c r="BK328" s="305"/>
      <c r="BL328" s="305"/>
      <c r="BM328" s="305"/>
      <c r="BN328" s="305"/>
      <c r="BO328" s="305"/>
      <c r="BP328" s="305"/>
      <c r="BQ328" s="305"/>
      <c r="BR328" s="305"/>
      <c r="BS328" s="305"/>
      <c r="BT328" s="305"/>
      <c r="BU328" s="305"/>
      <c r="BV328" s="305"/>
      <c r="BW328" s="305"/>
      <c r="BX328" s="305"/>
      <c r="BY328" s="305"/>
      <c r="BZ328" s="305"/>
      <c r="CA328" s="305"/>
      <c r="CB328" s="305"/>
      <c r="CC328" s="305"/>
      <c r="CD328" s="305"/>
      <c r="CE328" s="305"/>
      <c r="CF328" s="305"/>
      <c r="CG328" s="305"/>
      <c r="CH328" s="305"/>
      <c r="CI328" s="305"/>
      <c r="CJ328" s="305"/>
      <c r="CK328" s="305"/>
      <c r="CL328" s="305"/>
      <c r="CM328" s="305"/>
      <c r="CN328" s="305"/>
      <c r="CO328" s="305"/>
      <c r="CP328" s="305"/>
      <c r="CQ328" s="305"/>
      <c r="CR328" s="305"/>
      <c r="CS328" s="305"/>
      <c r="CT328" s="305"/>
      <c r="CU328" s="305"/>
      <c r="CV328" s="305"/>
      <c r="CW328" s="305"/>
      <c r="CX328" s="305"/>
      <c r="CY328" s="305"/>
      <c r="CZ328" s="305"/>
      <c r="DA328" s="305"/>
    </row>
    <row r="329" spans="1:105" s="2" customFormat="1" ht="12.75">
      <c r="A329" s="305"/>
      <c r="B329" s="305"/>
      <c r="C329" s="305"/>
      <c r="D329" s="305"/>
      <c r="E329" s="305"/>
      <c r="F329" s="454"/>
      <c r="G329" s="454"/>
      <c r="H329" s="455"/>
      <c r="I329" s="456"/>
      <c r="J329" s="306"/>
      <c r="K329" s="306"/>
      <c r="L329" s="454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5"/>
      <c r="AB329" s="305"/>
      <c r="AC329" s="305"/>
      <c r="AD329" s="305"/>
      <c r="AE329" s="305"/>
      <c r="AF329" s="305"/>
      <c r="AG329" s="305"/>
      <c r="AH329" s="305"/>
      <c r="AI329" s="305"/>
      <c r="AJ329" s="305"/>
      <c r="AK329" s="305"/>
      <c r="AL329" s="305"/>
      <c r="AM329" s="305"/>
      <c r="AN329" s="305"/>
      <c r="AO329" s="305"/>
      <c r="AP329" s="305"/>
      <c r="AQ329" s="305"/>
      <c r="AR329" s="305"/>
      <c r="AS329" s="305"/>
      <c r="AT329" s="305"/>
      <c r="AU329" s="305"/>
      <c r="AV329" s="305"/>
      <c r="AW329" s="305"/>
      <c r="AX329" s="305"/>
      <c r="AY329" s="305"/>
      <c r="AZ329" s="305"/>
      <c r="BA329" s="305"/>
      <c r="BB329" s="305"/>
      <c r="BC329" s="305"/>
      <c r="BD329" s="305"/>
      <c r="BE329" s="305"/>
      <c r="BF329" s="305"/>
      <c r="BG329" s="305"/>
      <c r="BH329" s="305"/>
      <c r="BI329" s="305"/>
      <c r="BJ329" s="305"/>
      <c r="BK329" s="305"/>
      <c r="BL329" s="305"/>
      <c r="BM329" s="305"/>
      <c r="BN329" s="305"/>
      <c r="BO329" s="305"/>
      <c r="BP329" s="305"/>
      <c r="BQ329" s="305"/>
      <c r="BR329" s="305"/>
      <c r="BS329" s="305"/>
      <c r="BT329" s="305"/>
      <c r="BU329" s="305"/>
      <c r="BV329" s="305"/>
      <c r="BW329" s="305"/>
      <c r="BX329" s="305"/>
      <c r="BY329" s="305"/>
      <c r="BZ329" s="305"/>
      <c r="CA329" s="305"/>
      <c r="CB329" s="305"/>
      <c r="CC329" s="305"/>
      <c r="CD329" s="305"/>
      <c r="CE329" s="305"/>
      <c r="CF329" s="305"/>
      <c r="CG329" s="305"/>
      <c r="CH329" s="305"/>
      <c r="CI329" s="305"/>
      <c r="CJ329" s="305"/>
      <c r="CK329" s="305"/>
      <c r="CL329" s="305"/>
      <c r="CM329" s="305"/>
      <c r="CN329" s="305"/>
      <c r="CO329" s="305"/>
      <c r="CP329" s="305"/>
      <c r="CQ329" s="305"/>
      <c r="CR329" s="305"/>
      <c r="CS329" s="305"/>
      <c r="CT329" s="305"/>
      <c r="CU329" s="305"/>
      <c r="CV329" s="305"/>
      <c r="CW329" s="305"/>
      <c r="CX329" s="305"/>
      <c r="CY329" s="305"/>
      <c r="CZ329" s="305"/>
      <c r="DA329" s="305"/>
    </row>
    <row r="330" spans="1:105" s="2" customFormat="1" ht="12.75">
      <c r="A330" s="305"/>
      <c r="B330" s="305"/>
      <c r="C330" s="305"/>
      <c r="D330" s="305"/>
      <c r="E330" s="305"/>
      <c r="F330" s="454"/>
      <c r="G330" s="454"/>
      <c r="H330" s="455"/>
      <c r="I330" s="456"/>
      <c r="J330" s="306"/>
      <c r="K330" s="306"/>
      <c r="L330" s="454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5"/>
      <c r="AB330" s="305"/>
      <c r="AC330" s="305"/>
      <c r="AD330" s="305"/>
      <c r="AE330" s="305"/>
      <c r="AF330" s="305"/>
      <c r="AG330" s="305"/>
      <c r="AH330" s="305"/>
      <c r="AI330" s="305"/>
      <c r="AJ330" s="305"/>
      <c r="AK330" s="305"/>
      <c r="AL330" s="305"/>
      <c r="AM330" s="305"/>
      <c r="AN330" s="305"/>
      <c r="AO330" s="305"/>
      <c r="AP330" s="305"/>
      <c r="AQ330" s="305"/>
      <c r="AR330" s="305"/>
      <c r="AS330" s="305"/>
      <c r="AT330" s="305"/>
      <c r="AU330" s="305"/>
      <c r="AV330" s="305"/>
      <c r="AW330" s="305"/>
      <c r="AX330" s="305"/>
      <c r="AY330" s="305"/>
      <c r="AZ330" s="305"/>
      <c r="BA330" s="305"/>
      <c r="BB330" s="305"/>
      <c r="BC330" s="305"/>
      <c r="BD330" s="305"/>
      <c r="BE330" s="305"/>
      <c r="BF330" s="305"/>
      <c r="BG330" s="305"/>
      <c r="BH330" s="305"/>
      <c r="BI330" s="305"/>
      <c r="BJ330" s="305"/>
      <c r="BK330" s="305"/>
      <c r="BL330" s="305"/>
      <c r="BM330" s="305"/>
      <c r="BN330" s="305"/>
      <c r="BO330" s="305"/>
      <c r="BP330" s="305"/>
      <c r="BQ330" s="305"/>
      <c r="BR330" s="305"/>
      <c r="BS330" s="305"/>
      <c r="BT330" s="305"/>
      <c r="BU330" s="305"/>
      <c r="BV330" s="305"/>
      <c r="BW330" s="305"/>
      <c r="BX330" s="305"/>
      <c r="BY330" s="305"/>
      <c r="BZ330" s="305"/>
      <c r="CA330" s="305"/>
      <c r="CB330" s="305"/>
      <c r="CC330" s="305"/>
      <c r="CD330" s="305"/>
      <c r="CE330" s="305"/>
      <c r="CF330" s="305"/>
      <c r="CG330" s="305"/>
      <c r="CH330" s="305"/>
      <c r="CI330" s="305"/>
      <c r="CJ330" s="305"/>
      <c r="CK330" s="305"/>
      <c r="CL330" s="305"/>
      <c r="CM330" s="305"/>
      <c r="CN330" s="305"/>
      <c r="CO330" s="305"/>
      <c r="CP330" s="305"/>
      <c r="CQ330" s="305"/>
      <c r="CR330" s="305"/>
      <c r="CS330" s="305"/>
      <c r="CT330" s="305"/>
      <c r="CU330" s="305"/>
      <c r="CV330" s="305"/>
      <c r="CW330" s="305"/>
      <c r="CX330" s="305"/>
      <c r="CY330" s="305"/>
      <c r="CZ330" s="305"/>
      <c r="DA330" s="305"/>
    </row>
    <row r="331" spans="1:105" s="2" customFormat="1" ht="12.75">
      <c r="A331" s="305"/>
      <c r="B331" s="305"/>
      <c r="C331" s="305"/>
      <c r="D331" s="305"/>
      <c r="E331" s="305"/>
      <c r="F331" s="454"/>
      <c r="G331" s="454"/>
      <c r="H331" s="455"/>
      <c r="I331" s="456"/>
      <c r="J331" s="306"/>
      <c r="K331" s="306"/>
      <c r="L331" s="454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5"/>
      <c r="AB331" s="305"/>
      <c r="AC331" s="305"/>
      <c r="AD331" s="305"/>
      <c r="AE331" s="305"/>
      <c r="AF331" s="305"/>
      <c r="AG331" s="305"/>
      <c r="AH331" s="305"/>
      <c r="AI331" s="305"/>
      <c r="AJ331" s="305"/>
      <c r="AK331" s="305"/>
      <c r="AL331" s="305"/>
      <c r="AM331" s="305"/>
      <c r="AN331" s="305"/>
      <c r="AO331" s="305"/>
      <c r="AP331" s="305"/>
      <c r="AQ331" s="305"/>
      <c r="AR331" s="305"/>
      <c r="AS331" s="305"/>
      <c r="AT331" s="305"/>
      <c r="AU331" s="305"/>
      <c r="AV331" s="305"/>
      <c r="AW331" s="305"/>
      <c r="AX331" s="305"/>
      <c r="AY331" s="305"/>
      <c r="AZ331" s="305"/>
      <c r="BA331" s="305"/>
      <c r="BB331" s="305"/>
      <c r="BC331" s="305"/>
      <c r="BD331" s="305"/>
      <c r="BE331" s="305"/>
      <c r="BF331" s="305"/>
      <c r="BG331" s="305"/>
      <c r="BH331" s="305"/>
      <c r="BI331" s="305"/>
      <c r="BJ331" s="305"/>
      <c r="BK331" s="305"/>
      <c r="BL331" s="305"/>
      <c r="BM331" s="305"/>
      <c r="BN331" s="305"/>
      <c r="BO331" s="305"/>
      <c r="BP331" s="305"/>
      <c r="BQ331" s="305"/>
      <c r="BR331" s="305"/>
      <c r="BS331" s="305"/>
      <c r="BT331" s="305"/>
      <c r="BU331" s="305"/>
      <c r="BV331" s="305"/>
      <c r="BW331" s="305"/>
      <c r="BX331" s="305"/>
      <c r="BY331" s="305"/>
      <c r="BZ331" s="305"/>
      <c r="CA331" s="305"/>
      <c r="CB331" s="305"/>
      <c r="CC331" s="305"/>
      <c r="CD331" s="305"/>
      <c r="CE331" s="305"/>
      <c r="CF331" s="305"/>
      <c r="CG331" s="305"/>
      <c r="CH331" s="305"/>
      <c r="CI331" s="305"/>
      <c r="CJ331" s="305"/>
      <c r="CK331" s="305"/>
      <c r="CL331" s="305"/>
      <c r="CM331" s="305"/>
      <c r="CN331" s="305"/>
      <c r="CO331" s="305"/>
      <c r="CP331" s="305"/>
      <c r="CQ331" s="305"/>
      <c r="CR331" s="305"/>
      <c r="CS331" s="305"/>
      <c r="CT331" s="305"/>
      <c r="CU331" s="305"/>
      <c r="CV331" s="305"/>
      <c r="CW331" s="305"/>
      <c r="CX331" s="305"/>
      <c r="CY331" s="305"/>
      <c r="CZ331" s="305"/>
      <c r="DA331" s="305"/>
    </row>
    <row r="332" spans="1:105" s="2" customFormat="1" ht="12.75">
      <c r="A332" s="305"/>
      <c r="B332" s="305"/>
      <c r="C332" s="305"/>
      <c r="D332" s="305"/>
      <c r="E332" s="305"/>
      <c r="F332" s="454"/>
      <c r="G332" s="454"/>
      <c r="H332" s="455"/>
      <c r="I332" s="456"/>
      <c r="J332" s="306"/>
      <c r="K332" s="306"/>
      <c r="L332" s="454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5"/>
      <c r="AB332" s="305"/>
      <c r="AC332" s="305"/>
      <c r="AD332" s="305"/>
      <c r="AE332" s="305"/>
      <c r="AF332" s="305"/>
      <c r="AG332" s="305"/>
      <c r="AH332" s="305"/>
      <c r="AI332" s="305"/>
      <c r="AJ332" s="305"/>
      <c r="AK332" s="305"/>
      <c r="AL332" s="305"/>
      <c r="AM332" s="305"/>
      <c r="AN332" s="305"/>
      <c r="AO332" s="305"/>
      <c r="AP332" s="305"/>
      <c r="AQ332" s="305"/>
      <c r="AR332" s="305"/>
      <c r="AS332" s="305"/>
      <c r="AT332" s="305"/>
      <c r="AU332" s="305"/>
      <c r="AV332" s="305"/>
      <c r="AW332" s="305"/>
      <c r="AX332" s="305"/>
      <c r="AY332" s="305"/>
      <c r="AZ332" s="305"/>
      <c r="BA332" s="305"/>
      <c r="BB332" s="305"/>
      <c r="BC332" s="305"/>
      <c r="BD332" s="305"/>
      <c r="BE332" s="305"/>
      <c r="BF332" s="305"/>
      <c r="BG332" s="305"/>
      <c r="BH332" s="305"/>
      <c r="BI332" s="305"/>
      <c r="BJ332" s="305"/>
      <c r="BK332" s="305"/>
      <c r="BL332" s="305"/>
      <c r="BM332" s="305"/>
      <c r="BN332" s="305"/>
      <c r="BO332" s="305"/>
      <c r="BP332" s="305"/>
      <c r="BQ332" s="305"/>
      <c r="BR332" s="305"/>
      <c r="BS332" s="305"/>
      <c r="BT332" s="305"/>
      <c r="BU332" s="305"/>
      <c r="BV332" s="305"/>
      <c r="BW332" s="305"/>
      <c r="BX332" s="305"/>
      <c r="BY332" s="305"/>
      <c r="BZ332" s="305"/>
      <c r="CA332" s="305"/>
      <c r="CB332" s="305"/>
      <c r="CC332" s="305"/>
      <c r="CD332" s="305"/>
      <c r="CE332" s="305"/>
      <c r="CF332" s="305"/>
      <c r="CG332" s="305"/>
      <c r="CH332" s="305"/>
      <c r="CI332" s="305"/>
      <c r="CJ332" s="305"/>
      <c r="CK332" s="305"/>
      <c r="CL332" s="305"/>
      <c r="CM332" s="305"/>
      <c r="CN332" s="305"/>
      <c r="CO332" s="305"/>
      <c r="CP332" s="305"/>
      <c r="CQ332" s="305"/>
      <c r="CR332" s="305"/>
      <c r="CS332" s="305"/>
      <c r="CT332" s="305"/>
      <c r="CU332" s="305"/>
      <c r="CV332" s="305"/>
      <c r="CW332" s="305"/>
      <c r="CX332" s="305"/>
      <c r="CY332" s="305"/>
      <c r="CZ332" s="305"/>
      <c r="DA332" s="305"/>
    </row>
    <row r="333" spans="1:105" s="2" customFormat="1" ht="12.75">
      <c r="A333" s="305"/>
      <c r="B333" s="305"/>
      <c r="C333" s="305"/>
      <c r="D333" s="305"/>
      <c r="E333" s="305"/>
      <c r="F333" s="454"/>
      <c r="G333" s="454"/>
      <c r="H333" s="455"/>
      <c r="I333" s="456"/>
      <c r="J333" s="306"/>
      <c r="K333" s="306"/>
      <c r="L333" s="454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5"/>
      <c r="AB333" s="305"/>
      <c r="AC333" s="305"/>
      <c r="AD333" s="305"/>
      <c r="AE333" s="305"/>
      <c r="AF333" s="305"/>
      <c r="AG333" s="305"/>
      <c r="AH333" s="305"/>
      <c r="AI333" s="305"/>
      <c r="AJ333" s="305"/>
      <c r="AK333" s="305"/>
      <c r="AL333" s="305"/>
      <c r="AM333" s="305"/>
      <c r="AN333" s="305"/>
      <c r="AO333" s="305"/>
      <c r="AP333" s="305"/>
      <c r="AQ333" s="305"/>
      <c r="AR333" s="305"/>
      <c r="AS333" s="305"/>
      <c r="AT333" s="305"/>
      <c r="AU333" s="305"/>
      <c r="AV333" s="305"/>
      <c r="AW333" s="305"/>
      <c r="AX333" s="305"/>
      <c r="AY333" s="305"/>
      <c r="AZ333" s="305"/>
      <c r="BA333" s="305"/>
      <c r="BB333" s="305"/>
      <c r="BC333" s="305"/>
      <c r="BD333" s="305"/>
      <c r="BE333" s="305"/>
      <c r="BF333" s="305"/>
      <c r="BG333" s="305"/>
      <c r="BH333" s="305"/>
      <c r="BI333" s="305"/>
      <c r="BJ333" s="305"/>
      <c r="BK333" s="305"/>
      <c r="BL333" s="305"/>
      <c r="BM333" s="305"/>
      <c r="BN333" s="305"/>
      <c r="BO333" s="305"/>
      <c r="BP333" s="305"/>
      <c r="BQ333" s="305"/>
      <c r="BR333" s="305"/>
      <c r="BS333" s="305"/>
      <c r="BT333" s="305"/>
      <c r="BU333" s="305"/>
      <c r="BV333" s="305"/>
      <c r="BW333" s="305"/>
      <c r="BX333" s="305"/>
      <c r="BY333" s="305"/>
      <c r="BZ333" s="305"/>
      <c r="CA333" s="305"/>
      <c r="CB333" s="305"/>
      <c r="CC333" s="305"/>
      <c r="CD333" s="305"/>
      <c r="CE333" s="305"/>
      <c r="CF333" s="305"/>
      <c r="CG333" s="305"/>
      <c r="CH333" s="305"/>
      <c r="CI333" s="305"/>
      <c r="CJ333" s="305"/>
      <c r="CK333" s="305"/>
      <c r="CL333" s="305"/>
      <c r="CM333" s="305"/>
      <c r="CN333" s="305"/>
      <c r="CO333" s="305"/>
      <c r="CP333" s="305"/>
      <c r="CQ333" s="305"/>
      <c r="CR333" s="305"/>
      <c r="CS333" s="305"/>
      <c r="CT333" s="305"/>
      <c r="CU333" s="305"/>
      <c r="CV333" s="305"/>
      <c r="CW333" s="305"/>
      <c r="CX333" s="305"/>
      <c r="CY333" s="305"/>
      <c r="CZ333" s="305"/>
      <c r="DA333" s="305"/>
    </row>
    <row r="334" spans="1:105" s="2" customFormat="1" ht="12.75">
      <c r="A334" s="305"/>
      <c r="B334" s="305"/>
      <c r="C334" s="305"/>
      <c r="D334" s="305"/>
      <c r="E334" s="305"/>
      <c r="F334" s="454"/>
      <c r="G334" s="454"/>
      <c r="H334" s="455"/>
      <c r="I334" s="456"/>
      <c r="J334" s="306"/>
      <c r="K334" s="306"/>
      <c r="L334" s="454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5"/>
      <c r="AB334" s="305"/>
      <c r="AC334" s="305"/>
      <c r="AD334" s="305"/>
      <c r="AE334" s="305"/>
      <c r="AF334" s="305"/>
      <c r="AG334" s="305"/>
      <c r="AH334" s="305"/>
      <c r="AI334" s="305"/>
      <c r="AJ334" s="305"/>
      <c r="AK334" s="305"/>
      <c r="AL334" s="305"/>
      <c r="AM334" s="305"/>
      <c r="AN334" s="305"/>
      <c r="AO334" s="305"/>
      <c r="AP334" s="305"/>
      <c r="AQ334" s="305"/>
      <c r="AR334" s="305"/>
      <c r="AS334" s="305"/>
      <c r="AT334" s="305"/>
      <c r="AU334" s="305"/>
      <c r="AV334" s="305"/>
      <c r="AW334" s="305"/>
      <c r="AX334" s="305"/>
      <c r="AY334" s="305"/>
      <c r="AZ334" s="305"/>
      <c r="BA334" s="305"/>
      <c r="BB334" s="305"/>
      <c r="BC334" s="305"/>
      <c r="BD334" s="305"/>
      <c r="BE334" s="305"/>
      <c r="BF334" s="305"/>
      <c r="BG334" s="305"/>
      <c r="BH334" s="305"/>
      <c r="BI334" s="305"/>
      <c r="BJ334" s="305"/>
      <c r="BK334" s="305"/>
      <c r="BL334" s="305"/>
      <c r="BM334" s="305"/>
      <c r="BN334" s="305"/>
      <c r="BO334" s="305"/>
      <c r="BP334" s="305"/>
      <c r="BQ334" s="305"/>
      <c r="BR334" s="305"/>
      <c r="BS334" s="305"/>
      <c r="BT334" s="305"/>
      <c r="BU334" s="305"/>
      <c r="BV334" s="305"/>
      <c r="BW334" s="305"/>
      <c r="BX334" s="305"/>
      <c r="BY334" s="305"/>
      <c r="BZ334" s="305"/>
      <c r="CA334" s="305"/>
      <c r="CB334" s="305"/>
      <c r="CC334" s="305"/>
      <c r="CD334" s="305"/>
      <c r="CE334" s="305"/>
      <c r="CF334" s="305"/>
      <c r="CG334" s="305"/>
      <c r="CH334" s="305"/>
      <c r="CI334" s="305"/>
      <c r="CJ334" s="305"/>
      <c r="CK334" s="305"/>
      <c r="CL334" s="305"/>
      <c r="CM334" s="305"/>
      <c r="CN334" s="305"/>
      <c r="CO334" s="305"/>
      <c r="CP334" s="305"/>
      <c r="CQ334" s="305"/>
      <c r="CR334" s="305"/>
      <c r="CS334" s="305"/>
      <c r="CT334" s="305"/>
      <c r="CU334" s="305"/>
      <c r="CV334" s="305"/>
      <c r="CW334" s="305"/>
      <c r="CX334" s="305"/>
      <c r="CY334" s="305"/>
      <c r="CZ334" s="305"/>
      <c r="DA334" s="305"/>
    </row>
    <row r="335" spans="1:105" s="2" customFormat="1" ht="12.75">
      <c r="A335" s="305"/>
      <c r="B335" s="305"/>
      <c r="C335" s="305"/>
      <c r="D335" s="305"/>
      <c r="E335" s="305"/>
      <c r="F335" s="454"/>
      <c r="G335" s="454"/>
      <c r="H335" s="457"/>
      <c r="I335" s="458"/>
      <c r="J335" s="305"/>
      <c r="K335" s="305"/>
      <c r="L335" s="454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5"/>
      <c r="AB335" s="305"/>
      <c r="AC335" s="305"/>
      <c r="AD335" s="305"/>
      <c r="AE335" s="305"/>
      <c r="AF335" s="305"/>
      <c r="AG335" s="305"/>
      <c r="AH335" s="305"/>
      <c r="AI335" s="305"/>
      <c r="AJ335" s="305"/>
      <c r="AK335" s="305"/>
      <c r="AL335" s="305"/>
      <c r="AM335" s="305"/>
      <c r="AN335" s="305"/>
      <c r="AO335" s="305"/>
      <c r="AP335" s="305"/>
      <c r="AQ335" s="305"/>
      <c r="AR335" s="305"/>
      <c r="AS335" s="305"/>
      <c r="AT335" s="305"/>
      <c r="AU335" s="305"/>
      <c r="AV335" s="305"/>
      <c r="AW335" s="305"/>
      <c r="AX335" s="305"/>
      <c r="AY335" s="305"/>
      <c r="AZ335" s="305"/>
      <c r="BA335" s="305"/>
      <c r="BB335" s="305"/>
      <c r="BC335" s="305"/>
      <c r="BD335" s="305"/>
      <c r="BE335" s="305"/>
      <c r="BF335" s="305"/>
      <c r="BG335" s="305"/>
      <c r="BH335" s="305"/>
      <c r="BI335" s="305"/>
      <c r="BJ335" s="305"/>
      <c r="BK335" s="305"/>
      <c r="BL335" s="305"/>
      <c r="BM335" s="305"/>
      <c r="BN335" s="305"/>
      <c r="BO335" s="305"/>
      <c r="BP335" s="305"/>
      <c r="BQ335" s="305"/>
      <c r="BR335" s="305"/>
      <c r="BS335" s="305"/>
      <c r="BT335" s="305"/>
      <c r="BU335" s="305"/>
      <c r="BV335" s="305"/>
      <c r="BW335" s="305"/>
      <c r="BX335" s="305"/>
      <c r="BY335" s="305"/>
      <c r="BZ335" s="305"/>
      <c r="CA335" s="305"/>
      <c r="CB335" s="305"/>
      <c r="CC335" s="305"/>
      <c r="CD335" s="305"/>
      <c r="CE335" s="305"/>
      <c r="CF335" s="305"/>
      <c r="CG335" s="305"/>
      <c r="CH335" s="305"/>
      <c r="CI335" s="305"/>
      <c r="CJ335" s="305"/>
      <c r="CK335" s="305"/>
      <c r="CL335" s="305"/>
      <c r="CM335" s="305"/>
      <c r="CN335" s="305"/>
      <c r="CO335" s="305"/>
      <c r="CP335" s="305"/>
      <c r="CQ335" s="305"/>
      <c r="CR335" s="305"/>
      <c r="CS335" s="305"/>
      <c r="CT335" s="305"/>
      <c r="CU335" s="305"/>
      <c r="CV335" s="305"/>
      <c r="CW335" s="305"/>
      <c r="CX335" s="305"/>
      <c r="CY335" s="305"/>
      <c r="CZ335" s="305"/>
      <c r="DA335" s="305"/>
    </row>
    <row r="336" spans="1:105" s="2" customFormat="1" ht="12.75">
      <c r="A336" s="305"/>
      <c r="B336" s="305"/>
      <c r="C336" s="305"/>
      <c r="D336" s="305"/>
      <c r="E336" s="305"/>
      <c r="F336" s="454"/>
      <c r="G336" s="454"/>
      <c r="H336" s="457"/>
      <c r="I336" s="458"/>
      <c r="J336" s="305"/>
      <c r="K336" s="305"/>
      <c r="L336" s="454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5"/>
      <c r="AB336" s="305"/>
      <c r="AC336" s="305"/>
      <c r="AD336" s="305"/>
      <c r="AE336" s="305"/>
      <c r="AF336" s="305"/>
      <c r="AG336" s="305"/>
      <c r="AH336" s="305"/>
      <c r="AI336" s="305"/>
      <c r="AJ336" s="305"/>
      <c r="AK336" s="305"/>
      <c r="AL336" s="305"/>
      <c r="AM336" s="305"/>
      <c r="AN336" s="305"/>
      <c r="AO336" s="305"/>
      <c r="AP336" s="305"/>
      <c r="AQ336" s="305"/>
      <c r="AR336" s="305"/>
      <c r="AS336" s="305"/>
      <c r="AT336" s="305"/>
      <c r="AU336" s="305"/>
      <c r="AV336" s="305"/>
      <c r="AW336" s="305"/>
      <c r="AX336" s="305"/>
      <c r="AY336" s="305"/>
      <c r="AZ336" s="305"/>
      <c r="BA336" s="305"/>
      <c r="BB336" s="305"/>
      <c r="BC336" s="305"/>
      <c r="BD336" s="305"/>
      <c r="BE336" s="305"/>
      <c r="BF336" s="305"/>
      <c r="BG336" s="305"/>
      <c r="BH336" s="305"/>
      <c r="BI336" s="305"/>
      <c r="BJ336" s="305"/>
      <c r="BK336" s="305"/>
      <c r="BL336" s="305"/>
      <c r="BM336" s="305"/>
      <c r="BN336" s="305"/>
      <c r="BO336" s="305"/>
      <c r="BP336" s="305"/>
      <c r="BQ336" s="305"/>
      <c r="BR336" s="305"/>
      <c r="BS336" s="305"/>
      <c r="BT336" s="305"/>
      <c r="BU336" s="305"/>
      <c r="BV336" s="305"/>
      <c r="BW336" s="305"/>
      <c r="BX336" s="305"/>
      <c r="BY336" s="305"/>
      <c r="BZ336" s="305"/>
      <c r="CA336" s="305"/>
      <c r="CB336" s="305"/>
      <c r="CC336" s="305"/>
      <c r="CD336" s="305"/>
      <c r="CE336" s="305"/>
      <c r="CF336" s="305"/>
      <c r="CG336" s="305"/>
      <c r="CH336" s="305"/>
      <c r="CI336" s="305"/>
      <c r="CJ336" s="305"/>
      <c r="CK336" s="305"/>
      <c r="CL336" s="305"/>
      <c r="CM336" s="305"/>
      <c r="CN336" s="305"/>
      <c r="CO336" s="305"/>
      <c r="CP336" s="305"/>
      <c r="CQ336" s="305"/>
      <c r="CR336" s="305"/>
      <c r="CS336" s="305"/>
      <c r="CT336" s="305"/>
      <c r="CU336" s="305"/>
      <c r="CV336" s="305"/>
      <c r="CW336" s="305"/>
      <c r="CX336" s="305"/>
      <c r="CY336" s="305"/>
      <c r="CZ336" s="305"/>
      <c r="DA336" s="305"/>
    </row>
    <row r="337" spans="1:105" s="2" customFormat="1" ht="12.75">
      <c r="A337" s="305"/>
      <c r="B337" s="305"/>
      <c r="C337" s="305"/>
      <c r="D337" s="305"/>
      <c r="E337" s="305"/>
      <c r="F337" s="454"/>
      <c r="G337" s="454"/>
      <c r="H337" s="457"/>
      <c r="I337" s="458"/>
      <c r="J337" s="305"/>
      <c r="K337" s="305"/>
      <c r="L337" s="454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5"/>
      <c r="AB337" s="305"/>
      <c r="AC337" s="305"/>
      <c r="AD337" s="305"/>
      <c r="AE337" s="305"/>
      <c r="AF337" s="305"/>
      <c r="AG337" s="305"/>
      <c r="AH337" s="305"/>
      <c r="AI337" s="305"/>
      <c r="AJ337" s="305"/>
      <c r="AK337" s="305"/>
      <c r="AL337" s="305"/>
      <c r="AM337" s="305"/>
      <c r="AN337" s="305"/>
      <c r="AO337" s="305"/>
      <c r="AP337" s="305"/>
      <c r="AQ337" s="305"/>
      <c r="AR337" s="305"/>
      <c r="AS337" s="305"/>
      <c r="AT337" s="305"/>
      <c r="AU337" s="305"/>
      <c r="AV337" s="305"/>
      <c r="AW337" s="305"/>
      <c r="AX337" s="305"/>
      <c r="AY337" s="305"/>
      <c r="AZ337" s="305"/>
      <c r="BA337" s="305"/>
      <c r="BB337" s="305"/>
      <c r="BC337" s="305"/>
      <c r="BD337" s="305"/>
      <c r="BE337" s="305"/>
      <c r="BF337" s="305"/>
      <c r="BG337" s="305"/>
      <c r="BH337" s="305"/>
      <c r="BI337" s="305"/>
      <c r="BJ337" s="305"/>
      <c r="BK337" s="305"/>
      <c r="BL337" s="305"/>
      <c r="BM337" s="305"/>
      <c r="BN337" s="305"/>
      <c r="BO337" s="305"/>
      <c r="BP337" s="305"/>
      <c r="BQ337" s="305"/>
      <c r="BR337" s="305"/>
      <c r="BS337" s="305"/>
      <c r="BT337" s="305"/>
      <c r="BU337" s="305"/>
      <c r="BV337" s="305"/>
      <c r="BW337" s="305"/>
      <c r="BX337" s="305"/>
      <c r="BY337" s="305"/>
      <c r="BZ337" s="305"/>
      <c r="CA337" s="305"/>
      <c r="CB337" s="305"/>
      <c r="CC337" s="305"/>
      <c r="CD337" s="305"/>
      <c r="CE337" s="305"/>
      <c r="CF337" s="305"/>
      <c r="CG337" s="305"/>
      <c r="CH337" s="305"/>
      <c r="CI337" s="305"/>
      <c r="CJ337" s="305"/>
      <c r="CK337" s="305"/>
      <c r="CL337" s="305"/>
      <c r="CM337" s="305"/>
      <c r="CN337" s="305"/>
      <c r="CO337" s="305"/>
      <c r="CP337" s="305"/>
      <c r="CQ337" s="305"/>
      <c r="CR337" s="305"/>
      <c r="CS337" s="305"/>
      <c r="CT337" s="305"/>
      <c r="CU337" s="305"/>
      <c r="CV337" s="305"/>
      <c r="CW337" s="305"/>
      <c r="CX337" s="305"/>
      <c r="CY337" s="305"/>
      <c r="CZ337" s="305"/>
      <c r="DA337" s="305"/>
    </row>
    <row r="338" spans="1:105" s="2" customFormat="1" ht="12.75">
      <c r="A338" s="305"/>
      <c r="B338" s="305"/>
      <c r="C338" s="305"/>
      <c r="D338" s="305"/>
      <c r="E338" s="305"/>
      <c r="F338" s="454"/>
      <c r="G338" s="454"/>
      <c r="H338" s="457"/>
      <c r="I338" s="458"/>
      <c r="J338" s="305"/>
      <c r="K338" s="305"/>
      <c r="L338" s="454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5"/>
      <c r="AB338" s="305"/>
      <c r="AC338" s="305"/>
      <c r="AD338" s="305"/>
      <c r="AE338" s="305"/>
      <c r="AF338" s="305"/>
      <c r="AG338" s="305"/>
      <c r="AH338" s="305"/>
      <c r="AI338" s="305"/>
      <c r="AJ338" s="305"/>
      <c r="AK338" s="305"/>
      <c r="AL338" s="305"/>
      <c r="AM338" s="305"/>
      <c r="AN338" s="305"/>
      <c r="AO338" s="305"/>
      <c r="AP338" s="305"/>
      <c r="AQ338" s="305"/>
      <c r="AR338" s="305"/>
      <c r="AS338" s="305"/>
      <c r="AT338" s="305"/>
      <c r="AU338" s="305"/>
      <c r="AV338" s="305"/>
      <c r="AW338" s="305"/>
      <c r="AX338" s="305"/>
      <c r="AY338" s="305"/>
      <c r="AZ338" s="305"/>
      <c r="BA338" s="305"/>
      <c r="BB338" s="305"/>
      <c r="BC338" s="305"/>
      <c r="BD338" s="305"/>
      <c r="BE338" s="305"/>
      <c r="BF338" s="305"/>
      <c r="BG338" s="305"/>
      <c r="BH338" s="305"/>
      <c r="BI338" s="305"/>
      <c r="BJ338" s="305"/>
      <c r="BK338" s="305"/>
      <c r="BL338" s="305"/>
      <c r="BM338" s="305"/>
      <c r="BN338" s="305"/>
      <c r="BO338" s="305"/>
      <c r="BP338" s="305"/>
      <c r="BQ338" s="305"/>
      <c r="BR338" s="305"/>
      <c r="BS338" s="305"/>
      <c r="BT338" s="305"/>
      <c r="BU338" s="305"/>
      <c r="BV338" s="305"/>
      <c r="BW338" s="305"/>
      <c r="BX338" s="305"/>
      <c r="BY338" s="305"/>
      <c r="BZ338" s="305"/>
      <c r="CA338" s="305"/>
      <c r="CB338" s="305"/>
      <c r="CC338" s="305"/>
      <c r="CD338" s="305"/>
      <c r="CE338" s="305"/>
      <c r="CF338" s="305"/>
      <c r="CG338" s="305"/>
      <c r="CH338" s="305"/>
      <c r="CI338" s="305"/>
      <c r="CJ338" s="305"/>
      <c r="CK338" s="305"/>
      <c r="CL338" s="305"/>
      <c r="CM338" s="305"/>
      <c r="CN338" s="305"/>
      <c r="CO338" s="305"/>
      <c r="CP338" s="305"/>
      <c r="CQ338" s="305"/>
      <c r="CR338" s="305"/>
      <c r="CS338" s="305"/>
      <c r="CT338" s="305"/>
      <c r="CU338" s="305"/>
      <c r="CV338" s="305"/>
      <c r="CW338" s="305"/>
      <c r="CX338" s="305"/>
      <c r="CY338" s="305"/>
      <c r="CZ338" s="305"/>
      <c r="DA338" s="305"/>
    </row>
    <row r="339" spans="1:105" s="2" customFormat="1" ht="12.75">
      <c r="A339" s="305"/>
      <c r="B339" s="305"/>
      <c r="C339" s="305"/>
      <c r="D339" s="305"/>
      <c r="E339" s="305"/>
      <c r="F339" s="454"/>
      <c r="G339" s="454"/>
      <c r="H339" s="457"/>
      <c r="I339" s="458"/>
      <c r="J339" s="305"/>
      <c r="K339" s="305"/>
      <c r="L339" s="454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5"/>
      <c r="AB339" s="305"/>
      <c r="AC339" s="305"/>
      <c r="AD339" s="305"/>
      <c r="AE339" s="305"/>
      <c r="AF339" s="305"/>
      <c r="AG339" s="305"/>
      <c r="AH339" s="305"/>
      <c r="AI339" s="305"/>
      <c r="AJ339" s="305"/>
      <c r="AK339" s="305"/>
      <c r="AL339" s="305"/>
      <c r="AM339" s="305"/>
      <c r="AN339" s="305"/>
      <c r="AO339" s="305"/>
      <c r="AP339" s="305"/>
      <c r="AQ339" s="305"/>
      <c r="AR339" s="305"/>
      <c r="AS339" s="305"/>
      <c r="AT339" s="305"/>
      <c r="AU339" s="305"/>
      <c r="AV339" s="305"/>
      <c r="AW339" s="305"/>
      <c r="AX339" s="305"/>
      <c r="AY339" s="305"/>
      <c r="AZ339" s="305"/>
      <c r="BA339" s="305"/>
      <c r="BB339" s="305"/>
      <c r="BC339" s="305"/>
      <c r="BD339" s="305"/>
      <c r="BE339" s="305"/>
      <c r="BF339" s="305"/>
      <c r="BG339" s="305"/>
      <c r="BH339" s="305"/>
      <c r="BI339" s="305"/>
      <c r="BJ339" s="305"/>
      <c r="BK339" s="305"/>
      <c r="BL339" s="305"/>
      <c r="BM339" s="305"/>
      <c r="BN339" s="305"/>
      <c r="BO339" s="305"/>
      <c r="BP339" s="305"/>
      <c r="BQ339" s="305"/>
      <c r="BR339" s="305"/>
      <c r="BS339" s="305"/>
      <c r="BT339" s="305"/>
      <c r="BU339" s="305"/>
      <c r="BV339" s="305"/>
      <c r="BW339" s="305"/>
      <c r="BX339" s="305"/>
      <c r="BY339" s="305"/>
      <c r="BZ339" s="305"/>
      <c r="CA339" s="305"/>
      <c r="CB339" s="305"/>
      <c r="CC339" s="305"/>
      <c r="CD339" s="305"/>
      <c r="CE339" s="305"/>
      <c r="CF339" s="305"/>
      <c r="CG339" s="305"/>
      <c r="CH339" s="305"/>
      <c r="CI339" s="305"/>
      <c r="CJ339" s="305"/>
      <c r="CK339" s="305"/>
      <c r="CL339" s="305"/>
      <c r="CM339" s="305"/>
      <c r="CN339" s="305"/>
      <c r="CO339" s="305"/>
      <c r="CP339" s="305"/>
      <c r="CQ339" s="305"/>
      <c r="CR339" s="305"/>
      <c r="CS339" s="305"/>
      <c r="CT339" s="305"/>
      <c r="CU339" s="305"/>
      <c r="CV339" s="305"/>
      <c r="CW339" s="305"/>
      <c r="CX339" s="305"/>
      <c r="CY339" s="305"/>
      <c r="CZ339" s="305"/>
      <c r="DA339" s="305"/>
    </row>
    <row r="340" spans="1:105" s="2" customFormat="1" ht="12.75">
      <c r="A340" s="305"/>
      <c r="B340" s="305"/>
      <c r="C340" s="305"/>
      <c r="D340" s="305"/>
      <c r="E340" s="305"/>
      <c r="F340" s="454"/>
      <c r="G340" s="454"/>
      <c r="H340" s="457"/>
      <c r="I340" s="458"/>
      <c r="J340" s="305"/>
      <c r="K340" s="305"/>
      <c r="L340" s="454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5"/>
      <c r="AB340" s="305"/>
      <c r="AC340" s="305"/>
      <c r="AD340" s="305"/>
      <c r="AE340" s="305"/>
      <c r="AF340" s="305"/>
      <c r="AG340" s="305"/>
      <c r="AH340" s="305"/>
      <c r="AI340" s="305"/>
      <c r="AJ340" s="305"/>
      <c r="AK340" s="305"/>
      <c r="AL340" s="305"/>
      <c r="AM340" s="305"/>
      <c r="AN340" s="305"/>
      <c r="AO340" s="305"/>
      <c r="AP340" s="305"/>
      <c r="AQ340" s="305"/>
      <c r="AR340" s="305"/>
      <c r="AS340" s="305"/>
      <c r="AT340" s="305"/>
      <c r="AU340" s="305"/>
      <c r="AV340" s="305"/>
      <c r="AW340" s="305"/>
      <c r="AX340" s="305"/>
      <c r="AY340" s="305"/>
      <c r="AZ340" s="305"/>
      <c r="BA340" s="305"/>
      <c r="BB340" s="305"/>
      <c r="BC340" s="305"/>
      <c r="BD340" s="305"/>
      <c r="BE340" s="305"/>
      <c r="BF340" s="305"/>
      <c r="BG340" s="305"/>
      <c r="BH340" s="305"/>
      <c r="BI340" s="305"/>
      <c r="BJ340" s="305"/>
      <c r="BK340" s="305"/>
      <c r="BL340" s="305"/>
      <c r="BM340" s="305"/>
      <c r="BN340" s="305"/>
      <c r="BO340" s="305"/>
      <c r="BP340" s="305"/>
      <c r="BQ340" s="305"/>
      <c r="BR340" s="305"/>
      <c r="BS340" s="305"/>
      <c r="BT340" s="305"/>
      <c r="BU340" s="305"/>
      <c r="BV340" s="305"/>
      <c r="BW340" s="305"/>
      <c r="BX340" s="305"/>
      <c r="BY340" s="305"/>
      <c r="BZ340" s="305"/>
      <c r="CA340" s="305"/>
      <c r="CB340" s="305"/>
      <c r="CC340" s="305"/>
      <c r="CD340" s="305"/>
      <c r="CE340" s="305"/>
      <c r="CF340" s="305"/>
      <c r="CG340" s="305"/>
      <c r="CH340" s="305"/>
      <c r="CI340" s="305"/>
      <c r="CJ340" s="305"/>
      <c r="CK340" s="305"/>
      <c r="CL340" s="305"/>
      <c r="CM340" s="305"/>
      <c r="CN340" s="305"/>
      <c r="CO340" s="305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</row>
    <row r="341" spans="1:105" s="2" customFormat="1" ht="12.75">
      <c r="A341" s="305"/>
      <c r="B341" s="305"/>
      <c r="C341" s="305"/>
      <c r="D341" s="305"/>
      <c r="E341" s="305"/>
      <c r="F341" s="454"/>
      <c r="G341" s="454"/>
      <c r="H341" s="457"/>
      <c r="I341" s="458"/>
      <c r="J341" s="305"/>
      <c r="K341" s="305"/>
      <c r="L341" s="454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5"/>
      <c r="AB341" s="305"/>
      <c r="AC341" s="305"/>
      <c r="AD341" s="305"/>
      <c r="AE341" s="305"/>
      <c r="AF341" s="305"/>
      <c r="AG341" s="305"/>
      <c r="AH341" s="305"/>
      <c r="AI341" s="305"/>
      <c r="AJ341" s="305"/>
      <c r="AK341" s="305"/>
      <c r="AL341" s="305"/>
      <c r="AM341" s="305"/>
      <c r="AN341" s="305"/>
      <c r="AO341" s="305"/>
      <c r="AP341" s="305"/>
      <c r="AQ341" s="305"/>
      <c r="AR341" s="305"/>
      <c r="AS341" s="305"/>
      <c r="AT341" s="305"/>
      <c r="AU341" s="305"/>
      <c r="AV341" s="305"/>
      <c r="AW341" s="305"/>
      <c r="AX341" s="305"/>
      <c r="AY341" s="305"/>
      <c r="AZ341" s="305"/>
      <c r="BA341" s="305"/>
      <c r="BB341" s="305"/>
      <c r="BC341" s="305"/>
      <c r="BD341" s="305"/>
      <c r="BE341" s="305"/>
      <c r="BF341" s="305"/>
      <c r="BG341" s="305"/>
      <c r="BH341" s="305"/>
      <c r="BI341" s="305"/>
      <c r="BJ341" s="305"/>
      <c r="BK341" s="305"/>
      <c r="BL341" s="305"/>
      <c r="BM341" s="305"/>
      <c r="BN341" s="305"/>
      <c r="BO341" s="305"/>
      <c r="BP341" s="305"/>
      <c r="BQ341" s="305"/>
      <c r="BR341" s="305"/>
      <c r="BS341" s="305"/>
      <c r="BT341" s="305"/>
      <c r="BU341" s="305"/>
      <c r="BV341" s="305"/>
      <c r="BW341" s="305"/>
      <c r="BX341" s="305"/>
      <c r="BY341" s="305"/>
      <c r="BZ341" s="305"/>
      <c r="CA341" s="305"/>
      <c r="CB341" s="305"/>
      <c r="CC341" s="305"/>
      <c r="CD341" s="305"/>
      <c r="CE341" s="305"/>
      <c r="CF341" s="305"/>
      <c r="CG341" s="305"/>
      <c r="CH341" s="305"/>
      <c r="CI341" s="305"/>
      <c r="CJ341" s="305"/>
      <c r="CK341" s="305"/>
      <c r="CL341" s="305"/>
      <c r="CM341" s="305"/>
      <c r="CN341" s="305"/>
      <c r="CO341" s="305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</row>
    <row r="342" spans="1:105" s="2" customFormat="1" ht="12.75">
      <c r="A342" s="305"/>
      <c r="B342" s="305"/>
      <c r="C342" s="305"/>
      <c r="D342" s="305"/>
      <c r="E342" s="305"/>
      <c r="F342" s="454"/>
      <c r="G342" s="454"/>
      <c r="H342" s="457"/>
      <c r="I342" s="458"/>
      <c r="J342" s="305"/>
      <c r="K342" s="305"/>
      <c r="L342" s="454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5"/>
      <c r="AB342" s="305"/>
      <c r="AC342" s="305"/>
      <c r="AD342" s="305"/>
      <c r="AE342" s="305"/>
      <c r="AF342" s="305"/>
      <c r="AG342" s="305"/>
      <c r="AH342" s="305"/>
      <c r="AI342" s="305"/>
      <c r="AJ342" s="305"/>
      <c r="AK342" s="305"/>
      <c r="AL342" s="305"/>
      <c r="AM342" s="305"/>
      <c r="AN342" s="305"/>
      <c r="AO342" s="305"/>
      <c r="AP342" s="305"/>
      <c r="AQ342" s="305"/>
      <c r="AR342" s="305"/>
      <c r="AS342" s="305"/>
      <c r="AT342" s="305"/>
      <c r="AU342" s="305"/>
      <c r="AV342" s="305"/>
      <c r="AW342" s="305"/>
      <c r="AX342" s="305"/>
      <c r="AY342" s="305"/>
      <c r="AZ342" s="305"/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/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5"/>
      <c r="BW342" s="305"/>
      <c r="BX342" s="305"/>
      <c r="BY342" s="305"/>
      <c r="BZ342" s="305"/>
      <c r="CA342" s="305"/>
      <c r="CB342" s="305"/>
      <c r="CC342" s="305"/>
      <c r="CD342" s="305"/>
      <c r="CE342" s="305"/>
      <c r="CF342" s="305"/>
      <c r="CG342" s="305"/>
      <c r="CH342" s="305"/>
      <c r="CI342" s="305"/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</row>
    <row r="343" spans="1:105" s="2" customFormat="1" ht="12.75">
      <c r="A343" s="305"/>
      <c r="B343" s="305"/>
      <c r="C343" s="305"/>
      <c r="D343" s="305"/>
      <c r="E343" s="305"/>
      <c r="F343" s="454"/>
      <c r="G343" s="454"/>
      <c r="H343" s="457"/>
      <c r="I343" s="458"/>
      <c r="J343" s="305"/>
      <c r="K343" s="305"/>
      <c r="L343" s="454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5"/>
      <c r="AB343" s="305"/>
      <c r="AC343" s="305"/>
      <c r="AD343" s="305"/>
      <c r="AE343" s="305"/>
      <c r="AF343" s="305"/>
      <c r="AG343" s="305"/>
      <c r="AH343" s="305"/>
      <c r="AI343" s="305"/>
      <c r="AJ343" s="305"/>
      <c r="AK343" s="305"/>
      <c r="AL343" s="305"/>
      <c r="AM343" s="305"/>
      <c r="AN343" s="305"/>
      <c r="AO343" s="305"/>
      <c r="AP343" s="305"/>
      <c r="AQ343" s="305"/>
      <c r="AR343" s="305"/>
      <c r="AS343" s="305"/>
      <c r="AT343" s="305"/>
      <c r="AU343" s="305"/>
      <c r="AV343" s="305"/>
      <c r="AW343" s="305"/>
      <c r="AX343" s="305"/>
      <c r="AY343" s="305"/>
      <c r="AZ343" s="305"/>
      <c r="BA343" s="305"/>
      <c r="BB343" s="305"/>
      <c r="BC343" s="305"/>
      <c r="BD343" s="305"/>
      <c r="BE343" s="305"/>
      <c r="BF343" s="305"/>
      <c r="BG343" s="305"/>
      <c r="BH343" s="305"/>
      <c r="BI343" s="305"/>
      <c r="BJ343" s="305"/>
      <c r="BK343" s="305"/>
      <c r="BL343" s="305"/>
      <c r="BM343" s="305"/>
      <c r="BN343" s="305"/>
      <c r="BO343" s="305"/>
      <c r="BP343" s="305"/>
      <c r="BQ343" s="305"/>
      <c r="BR343" s="305"/>
      <c r="BS343" s="305"/>
      <c r="BT343" s="305"/>
      <c r="BU343" s="305"/>
      <c r="BV343" s="305"/>
      <c r="BW343" s="305"/>
      <c r="BX343" s="305"/>
      <c r="BY343" s="305"/>
      <c r="BZ343" s="305"/>
      <c r="CA343" s="305"/>
      <c r="CB343" s="305"/>
      <c r="CC343" s="305"/>
      <c r="CD343" s="305"/>
      <c r="CE343" s="305"/>
      <c r="CF343" s="305"/>
      <c r="CG343" s="305"/>
      <c r="CH343" s="305"/>
      <c r="CI343" s="305"/>
      <c r="CJ343" s="305"/>
      <c r="CK343" s="305"/>
      <c r="CL343" s="305"/>
      <c r="CM343" s="305"/>
      <c r="CN343" s="305"/>
      <c r="CO343" s="305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</row>
    <row r="344" spans="1:105" s="2" customFormat="1" ht="12.75">
      <c r="A344" s="305"/>
      <c r="B344" s="305"/>
      <c r="C344" s="305"/>
      <c r="D344" s="305"/>
      <c r="E344" s="305"/>
      <c r="F344" s="454"/>
      <c r="G344" s="454"/>
      <c r="H344" s="457"/>
      <c r="I344" s="458"/>
      <c r="J344" s="305"/>
      <c r="K344" s="305"/>
      <c r="L344" s="454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05"/>
      <c r="AE344" s="305"/>
      <c r="AF344" s="305"/>
      <c r="AG344" s="305"/>
      <c r="AH344" s="305"/>
      <c r="AI344" s="305"/>
      <c r="AJ344" s="305"/>
      <c r="AK344" s="305"/>
      <c r="AL344" s="305"/>
      <c r="AM344" s="305"/>
      <c r="AN344" s="305"/>
      <c r="AO344" s="305"/>
      <c r="AP344" s="305"/>
      <c r="AQ344" s="305"/>
      <c r="AR344" s="305"/>
      <c r="AS344" s="305"/>
      <c r="AT344" s="305"/>
      <c r="AU344" s="305"/>
      <c r="AV344" s="305"/>
      <c r="AW344" s="305"/>
      <c r="AX344" s="305"/>
      <c r="AY344" s="305"/>
      <c r="AZ344" s="305"/>
      <c r="BA344" s="305"/>
      <c r="BB344" s="305"/>
      <c r="BC344" s="305"/>
      <c r="BD344" s="305"/>
      <c r="BE344" s="305"/>
      <c r="BF344" s="305"/>
      <c r="BG344" s="305"/>
      <c r="BH344" s="305"/>
      <c r="BI344" s="305"/>
      <c r="BJ344" s="305"/>
      <c r="BK344" s="305"/>
      <c r="BL344" s="305"/>
      <c r="BM344" s="305"/>
      <c r="BN344" s="305"/>
      <c r="BO344" s="305"/>
      <c r="BP344" s="305"/>
      <c r="BQ344" s="305"/>
      <c r="BR344" s="305"/>
      <c r="BS344" s="305"/>
      <c r="BT344" s="305"/>
      <c r="BU344" s="305"/>
      <c r="BV344" s="305"/>
      <c r="BW344" s="305"/>
      <c r="BX344" s="305"/>
      <c r="BY344" s="305"/>
      <c r="BZ344" s="305"/>
      <c r="CA344" s="305"/>
      <c r="CB344" s="305"/>
      <c r="CC344" s="305"/>
      <c r="CD344" s="305"/>
      <c r="CE344" s="305"/>
      <c r="CF344" s="305"/>
      <c r="CG344" s="305"/>
      <c r="CH344" s="305"/>
      <c r="CI344" s="305"/>
      <c r="CJ344" s="305"/>
      <c r="CK344" s="305"/>
      <c r="CL344" s="305"/>
      <c r="CM344" s="305"/>
      <c r="CN344" s="305"/>
      <c r="CO344" s="305"/>
      <c r="CP344" s="305"/>
      <c r="CQ344" s="305"/>
      <c r="CR344" s="305"/>
      <c r="CS344" s="305"/>
      <c r="CT344" s="305"/>
      <c r="CU344" s="305"/>
      <c r="CV344" s="305"/>
      <c r="CW344" s="305"/>
      <c r="CX344" s="305"/>
      <c r="CY344" s="305"/>
      <c r="CZ344" s="305"/>
      <c r="DA344" s="305"/>
    </row>
    <row r="345" spans="1:105" s="2" customFormat="1" ht="12.75">
      <c r="A345" s="305"/>
      <c r="B345" s="305"/>
      <c r="C345" s="305"/>
      <c r="D345" s="305"/>
      <c r="E345" s="305"/>
      <c r="F345" s="454"/>
      <c r="G345" s="454"/>
      <c r="H345" s="457"/>
      <c r="I345" s="458"/>
      <c r="J345" s="305"/>
      <c r="K345" s="305"/>
      <c r="L345" s="454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5"/>
      <c r="AB345" s="305"/>
      <c r="AC345" s="305"/>
      <c r="AD345" s="305"/>
      <c r="AE345" s="305"/>
      <c r="AF345" s="305"/>
      <c r="AG345" s="305"/>
      <c r="AH345" s="305"/>
      <c r="AI345" s="305"/>
      <c r="AJ345" s="305"/>
      <c r="AK345" s="305"/>
      <c r="AL345" s="305"/>
      <c r="AM345" s="305"/>
      <c r="AN345" s="305"/>
      <c r="AO345" s="305"/>
      <c r="AP345" s="305"/>
      <c r="AQ345" s="305"/>
      <c r="AR345" s="305"/>
      <c r="AS345" s="305"/>
      <c r="AT345" s="305"/>
      <c r="AU345" s="305"/>
      <c r="AV345" s="305"/>
      <c r="AW345" s="305"/>
      <c r="AX345" s="305"/>
      <c r="AY345" s="305"/>
      <c r="AZ345" s="305"/>
      <c r="BA345" s="305"/>
      <c r="BB345" s="305"/>
      <c r="BC345" s="305"/>
      <c r="BD345" s="305"/>
      <c r="BE345" s="305"/>
      <c r="BF345" s="305"/>
      <c r="BG345" s="305"/>
      <c r="BH345" s="305"/>
      <c r="BI345" s="305"/>
      <c r="BJ345" s="305"/>
      <c r="BK345" s="305"/>
      <c r="BL345" s="305"/>
      <c r="BM345" s="305"/>
      <c r="BN345" s="305"/>
      <c r="BO345" s="305"/>
      <c r="BP345" s="305"/>
      <c r="BQ345" s="305"/>
      <c r="BR345" s="305"/>
      <c r="BS345" s="305"/>
      <c r="BT345" s="305"/>
      <c r="BU345" s="305"/>
      <c r="BV345" s="305"/>
      <c r="BW345" s="305"/>
      <c r="BX345" s="305"/>
      <c r="BY345" s="305"/>
      <c r="BZ345" s="305"/>
      <c r="CA345" s="305"/>
      <c r="CB345" s="305"/>
      <c r="CC345" s="305"/>
      <c r="CD345" s="305"/>
      <c r="CE345" s="305"/>
      <c r="CF345" s="305"/>
      <c r="CG345" s="305"/>
      <c r="CH345" s="305"/>
      <c r="CI345" s="305"/>
      <c r="CJ345" s="305"/>
      <c r="CK345" s="305"/>
      <c r="CL345" s="305"/>
      <c r="CM345" s="305"/>
      <c r="CN345" s="305"/>
      <c r="CO345" s="305"/>
      <c r="CP345" s="305"/>
      <c r="CQ345" s="305"/>
      <c r="CR345" s="305"/>
      <c r="CS345" s="305"/>
      <c r="CT345" s="305"/>
      <c r="CU345" s="305"/>
      <c r="CV345" s="305"/>
      <c r="CW345" s="305"/>
      <c r="CX345" s="305"/>
      <c r="CY345" s="305"/>
      <c r="CZ345" s="305"/>
      <c r="DA345" s="305"/>
    </row>
    <row r="346" spans="1:105" s="2" customFormat="1" ht="12.75">
      <c r="A346" s="305"/>
      <c r="B346" s="305"/>
      <c r="C346" s="305"/>
      <c r="D346" s="305"/>
      <c r="E346" s="305"/>
      <c r="F346" s="454"/>
      <c r="G346" s="454"/>
      <c r="H346" s="457"/>
      <c r="I346" s="458"/>
      <c r="J346" s="305"/>
      <c r="K346" s="305"/>
      <c r="L346" s="454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5"/>
      <c r="AB346" s="305"/>
      <c r="AC346" s="305"/>
      <c r="AD346" s="305"/>
      <c r="AE346" s="305"/>
      <c r="AF346" s="305"/>
      <c r="AG346" s="305"/>
      <c r="AH346" s="305"/>
      <c r="AI346" s="305"/>
      <c r="AJ346" s="305"/>
      <c r="AK346" s="305"/>
      <c r="AL346" s="305"/>
      <c r="AM346" s="305"/>
      <c r="AN346" s="305"/>
      <c r="AO346" s="305"/>
      <c r="AP346" s="305"/>
      <c r="AQ346" s="305"/>
      <c r="AR346" s="305"/>
      <c r="AS346" s="305"/>
      <c r="AT346" s="305"/>
      <c r="AU346" s="305"/>
      <c r="AV346" s="305"/>
      <c r="AW346" s="305"/>
      <c r="AX346" s="305"/>
      <c r="AY346" s="305"/>
      <c r="AZ346" s="305"/>
      <c r="BA346" s="305"/>
      <c r="BB346" s="305"/>
      <c r="BC346" s="305"/>
      <c r="BD346" s="305"/>
      <c r="BE346" s="305"/>
      <c r="BF346" s="305"/>
      <c r="BG346" s="305"/>
      <c r="BH346" s="305"/>
      <c r="BI346" s="305"/>
      <c r="BJ346" s="305"/>
      <c r="BK346" s="305"/>
      <c r="BL346" s="305"/>
      <c r="BM346" s="305"/>
      <c r="BN346" s="305"/>
      <c r="BO346" s="305"/>
      <c r="BP346" s="305"/>
      <c r="BQ346" s="305"/>
      <c r="BR346" s="305"/>
      <c r="BS346" s="305"/>
      <c r="BT346" s="305"/>
      <c r="BU346" s="305"/>
      <c r="BV346" s="305"/>
      <c r="BW346" s="305"/>
      <c r="BX346" s="305"/>
      <c r="BY346" s="305"/>
      <c r="BZ346" s="305"/>
      <c r="CA346" s="305"/>
      <c r="CB346" s="305"/>
      <c r="CC346" s="305"/>
      <c r="CD346" s="305"/>
      <c r="CE346" s="305"/>
      <c r="CF346" s="305"/>
      <c r="CG346" s="305"/>
      <c r="CH346" s="305"/>
      <c r="CI346" s="305"/>
      <c r="CJ346" s="305"/>
      <c r="CK346" s="305"/>
      <c r="CL346" s="305"/>
      <c r="CM346" s="305"/>
      <c r="CN346" s="305"/>
      <c r="CO346" s="305"/>
      <c r="CP346" s="305"/>
      <c r="CQ346" s="305"/>
      <c r="CR346" s="305"/>
      <c r="CS346" s="305"/>
      <c r="CT346" s="305"/>
      <c r="CU346" s="305"/>
      <c r="CV346" s="305"/>
      <c r="CW346" s="305"/>
      <c r="CX346" s="305"/>
      <c r="CY346" s="305"/>
      <c r="CZ346" s="305"/>
      <c r="DA346" s="305"/>
    </row>
    <row r="347" spans="1:105" s="2" customFormat="1" ht="12.75">
      <c r="A347" s="305"/>
      <c r="B347" s="305"/>
      <c r="C347" s="305"/>
      <c r="D347" s="305"/>
      <c r="E347" s="305"/>
      <c r="F347" s="454"/>
      <c r="G347" s="454"/>
      <c r="H347" s="457"/>
      <c r="I347" s="458"/>
      <c r="J347" s="305"/>
      <c r="K347" s="305"/>
      <c r="L347" s="454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5"/>
      <c r="AB347" s="305"/>
      <c r="AC347" s="305"/>
      <c r="AD347" s="305"/>
      <c r="AE347" s="305"/>
      <c r="AF347" s="305"/>
      <c r="AG347" s="305"/>
      <c r="AH347" s="305"/>
      <c r="AI347" s="305"/>
      <c r="AJ347" s="305"/>
      <c r="AK347" s="305"/>
      <c r="AL347" s="305"/>
      <c r="AM347" s="305"/>
      <c r="AN347" s="305"/>
      <c r="AO347" s="305"/>
      <c r="AP347" s="305"/>
      <c r="AQ347" s="305"/>
      <c r="AR347" s="305"/>
      <c r="AS347" s="305"/>
      <c r="AT347" s="305"/>
      <c r="AU347" s="305"/>
      <c r="AV347" s="305"/>
      <c r="AW347" s="305"/>
      <c r="AX347" s="305"/>
      <c r="AY347" s="305"/>
      <c r="AZ347" s="305"/>
      <c r="BA347" s="305"/>
      <c r="BB347" s="305"/>
      <c r="BC347" s="305"/>
      <c r="BD347" s="305"/>
      <c r="BE347" s="305"/>
      <c r="BF347" s="305"/>
      <c r="BG347" s="305"/>
      <c r="BH347" s="305"/>
      <c r="BI347" s="305"/>
      <c r="BJ347" s="305"/>
      <c r="BK347" s="305"/>
      <c r="BL347" s="305"/>
      <c r="BM347" s="305"/>
      <c r="BN347" s="305"/>
      <c r="BO347" s="305"/>
      <c r="BP347" s="305"/>
      <c r="BQ347" s="305"/>
      <c r="BR347" s="305"/>
      <c r="BS347" s="305"/>
      <c r="BT347" s="305"/>
      <c r="BU347" s="305"/>
      <c r="BV347" s="305"/>
      <c r="BW347" s="305"/>
      <c r="BX347" s="305"/>
      <c r="BY347" s="305"/>
      <c r="BZ347" s="305"/>
      <c r="CA347" s="305"/>
      <c r="CB347" s="305"/>
      <c r="CC347" s="305"/>
      <c r="CD347" s="305"/>
      <c r="CE347" s="305"/>
      <c r="CF347" s="305"/>
      <c r="CG347" s="305"/>
      <c r="CH347" s="305"/>
      <c r="CI347" s="305"/>
      <c r="CJ347" s="305"/>
      <c r="CK347" s="305"/>
      <c r="CL347" s="305"/>
      <c r="CM347" s="305"/>
      <c r="CN347" s="305"/>
      <c r="CO347" s="305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</row>
    <row r="348" spans="1:105" s="2" customFormat="1" ht="12.75">
      <c r="A348" s="305"/>
      <c r="B348" s="305"/>
      <c r="C348" s="305"/>
      <c r="D348" s="305"/>
      <c r="E348" s="305"/>
      <c r="F348" s="454"/>
      <c r="G348" s="454"/>
      <c r="H348" s="457"/>
      <c r="I348" s="458"/>
      <c r="J348" s="305"/>
      <c r="K348" s="305"/>
      <c r="L348" s="454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5"/>
      <c r="AB348" s="305"/>
      <c r="AC348" s="305"/>
      <c r="AD348" s="305"/>
      <c r="AE348" s="305"/>
      <c r="AF348" s="305"/>
      <c r="AG348" s="305"/>
      <c r="AH348" s="305"/>
      <c r="AI348" s="305"/>
      <c r="AJ348" s="305"/>
      <c r="AK348" s="305"/>
      <c r="AL348" s="305"/>
      <c r="AM348" s="305"/>
      <c r="AN348" s="305"/>
      <c r="AO348" s="305"/>
      <c r="AP348" s="305"/>
      <c r="AQ348" s="305"/>
      <c r="AR348" s="305"/>
      <c r="AS348" s="305"/>
      <c r="AT348" s="305"/>
      <c r="AU348" s="305"/>
      <c r="AV348" s="305"/>
      <c r="AW348" s="305"/>
      <c r="AX348" s="305"/>
      <c r="AY348" s="305"/>
      <c r="AZ348" s="305"/>
      <c r="BA348" s="305"/>
      <c r="BB348" s="305"/>
      <c r="BC348" s="305"/>
      <c r="BD348" s="305"/>
      <c r="BE348" s="305"/>
      <c r="BF348" s="305"/>
      <c r="BG348" s="305"/>
      <c r="BH348" s="305"/>
      <c r="BI348" s="305"/>
      <c r="BJ348" s="305"/>
      <c r="BK348" s="305"/>
      <c r="BL348" s="305"/>
      <c r="BM348" s="305"/>
      <c r="BN348" s="305"/>
      <c r="BO348" s="305"/>
      <c r="BP348" s="305"/>
      <c r="BQ348" s="305"/>
      <c r="BR348" s="305"/>
      <c r="BS348" s="305"/>
      <c r="BT348" s="305"/>
      <c r="BU348" s="305"/>
      <c r="BV348" s="305"/>
      <c r="BW348" s="305"/>
      <c r="BX348" s="305"/>
      <c r="BY348" s="305"/>
      <c r="BZ348" s="305"/>
      <c r="CA348" s="305"/>
      <c r="CB348" s="305"/>
      <c r="CC348" s="305"/>
      <c r="CD348" s="305"/>
      <c r="CE348" s="305"/>
      <c r="CF348" s="305"/>
      <c r="CG348" s="305"/>
      <c r="CH348" s="305"/>
      <c r="CI348" s="305"/>
      <c r="CJ348" s="305"/>
      <c r="CK348" s="305"/>
      <c r="CL348" s="305"/>
      <c r="CM348" s="305"/>
      <c r="CN348" s="305"/>
      <c r="CO348" s="305"/>
      <c r="CP348" s="305"/>
      <c r="CQ348" s="305"/>
      <c r="CR348" s="305"/>
      <c r="CS348" s="305"/>
      <c r="CT348" s="305"/>
      <c r="CU348" s="305"/>
      <c r="CV348" s="305"/>
      <c r="CW348" s="305"/>
      <c r="CX348" s="305"/>
      <c r="CY348" s="305"/>
      <c r="CZ348" s="305"/>
      <c r="DA348" s="305"/>
    </row>
    <row r="349" spans="1:105" s="2" customFormat="1" ht="12.75">
      <c r="A349" s="305"/>
      <c r="B349" s="305"/>
      <c r="C349" s="305"/>
      <c r="D349" s="305"/>
      <c r="E349" s="305"/>
      <c r="F349" s="454"/>
      <c r="G349" s="454"/>
      <c r="H349" s="457"/>
      <c r="I349" s="458"/>
      <c r="J349" s="305"/>
      <c r="K349" s="305"/>
      <c r="L349" s="454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5"/>
      <c r="AB349" s="305"/>
      <c r="AC349" s="305"/>
      <c r="AD349" s="305"/>
      <c r="AE349" s="305"/>
      <c r="AF349" s="305"/>
      <c r="AG349" s="305"/>
      <c r="AH349" s="305"/>
      <c r="AI349" s="305"/>
      <c r="AJ349" s="305"/>
      <c r="AK349" s="305"/>
      <c r="AL349" s="305"/>
      <c r="AM349" s="305"/>
      <c r="AN349" s="305"/>
      <c r="AO349" s="305"/>
      <c r="AP349" s="305"/>
      <c r="AQ349" s="305"/>
      <c r="AR349" s="305"/>
      <c r="AS349" s="305"/>
      <c r="AT349" s="305"/>
      <c r="AU349" s="305"/>
      <c r="AV349" s="305"/>
      <c r="AW349" s="305"/>
      <c r="AX349" s="305"/>
      <c r="AY349" s="305"/>
      <c r="AZ349" s="305"/>
      <c r="BA349" s="305"/>
      <c r="BB349" s="305"/>
      <c r="BC349" s="305"/>
      <c r="BD349" s="305"/>
      <c r="BE349" s="305"/>
      <c r="BF349" s="305"/>
      <c r="BG349" s="305"/>
      <c r="BH349" s="305"/>
      <c r="BI349" s="305"/>
      <c r="BJ349" s="305"/>
      <c r="BK349" s="305"/>
      <c r="BL349" s="305"/>
      <c r="BM349" s="305"/>
      <c r="BN349" s="305"/>
      <c r="BO349" s="305"/>
      <c r="BP349" s="305"/>
      <c r="BQ349" s="305"/>
      <c r="BR349" s="305"/>
      <c r="BS349" s="305"/>
      <c r="BT349" s="305"/>
      <c r="BU349" s="305"/>
      <c r="BV349" s="305"/>
      <c r="BW349" s="305"/>
      <c r="BX349" s="305"/>
      <c r="BY349" s="305"/>
      <c r="BZ349" s="305"/>
      <c r="CA349" s="305"/>
      <c r="CB349" s="305"/>
      <c r="CC349" s="305"/>
      <c r="CD349" s="305"/>
      <c r="CE349" s="305"/>
      <c r="CF349" s="305"/>
      <c r="CG349" s="305"/>
      <c r="CH349" s="305"/>
      <c r="CI349" s="305"/>
      <c r="CJ349" s="305"/>
      <c r="CK349" s="305"/>
      <c r="CL349" s="305"/>
      <c r="CM349" s="305"/>
      <c r="CN349" s="305"/>
      <c r="CO349" s="305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</row>
    <row r="350" spans="1:105" s="2" customFormat="1" ht="12.75">
      <c r="A350" s="305"/>
      <c r="B350" s="305"/>
      <c r="C350" s="305"/>
      <c r="D350" s="305"/>
      <c r="E350" s="305"/>
      <c r="F350" s="454"/>
      <c r="G350" s="454"/>
      <c r="H350" s="457"/>
      <c r="I350" s="458"/>
      <c r="J350" s="305"/>
      <c r="K350" s="305"/>
      <c r="L350" s="454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5"/>
      <c r="AB350" s="305"/>
      <c r="AC350" s="305"/>
      <c r="AD350" s="305"/>
      <c r="AE350" s="305"/>
      <c r="AF350" s="305"/>
      <c r="AG350" s="305"/>
      <c r="AH350" s="305"/>
      <c r="AI350" s="305"/>
      <c r="AJ350" s="305"/>
      <c r="AK350" s="305"/>
      <c r="AL350" s="305"/>
      <c r="AM350" s="305"/>
      <c r="AN350" s="305"/>
      <c r="AO350" s="305"/>
      <c r="AP350" s="305"/>
      <c r="AQ350" s="305"/>
      <c r="AR350" s="305"/>
      <c r="AS350" s="305"/>
      <c r="AT350" s="305"/>
      <c r="AU350" s="305"/>
      <c r="AV350" s="305"/>
      <c r="AW350" s="305"/>
      <c r="AX350" s="305"/>
      <c r="AY350" s="305"/>
      <c r="AZ350" s="305"/>
      <c r="BA350" s="305"/>
      <c r="BB350" s="305"/>
      <c r="BC350" s="305"/>
      <c r="BD350" s="305"/>
      <c r="BE350" s="305"/>
      <c r="BF350" s="305"/>
      <c r="BG350" s="305"/>
      <c r="BH350" s="305"/>
      <c r="BI350" s="305"/>
      <c r="BJ350" s="305"/>
      <c r="BK350" s="305"/>
      <c r="BL350" s="305"/>
      <c r="BM350" s="305"/>
      <c r="BN350" s="305"/>
      <c r="BO350" s="305"/>
      <c r="BP350" s="305"/>
      <c r="BQ350" s="305"/>
      <c r="BR350" s="305"/>
      <c r="BS350" s="305"/>
      <c r="BT350" s="305"/>
      <c r="BU350" s="305"/>
      <c r="BV350" s="305"/>
      <c r="BW350" s="305"/>
      <c r="BX350" s="305"/>
      <c r="BY350" s="305"/>
      <c r="BZ350" s="305"/>
      <c r="CA350" s="305"/>
      <c r="CB350" s="305"/>
      <c r="CC350" s="305"/>
      <c r="CD350" s="305"/>
      <c r="CE350" s="305"/>
      <c r="CF350" s="305"/>
      <c r="CG350" s="305"/>
      <c r="CH350" s="305"/>
      <c r="CI350" s="305"/>
      <c r="CJ350" s="305"/>
      <c r="CK350" s="305"/>
      <c r="CL350" s="305"/>
      <c r="CM350" s="305"/>
      <c r="CN350" s="305"/>
      <c r="CO350" s="305"/>
      <c r="CP350" s="305"/>
      <c r="CQ350" s="305"/>
      <c r="CR350" s="305"/>
      <c r="CS350" s="305"/>
      <c r="CT350" s="305"/>
      <c r="CU350" s="305"/>
      <c r="CV350" s="305"/>
      <c r="CW350" s="305"/>
      <c r="CX350" s="305"/>
      <c r="CY350" s="305"/>
      <c r="CZ350" s="305"/>
      <c r="DA350" s="305"/>
    </row>
    <row r="351" spans="1:105" s="2" customFormat="1" ht="12.75">
      <c r="A351" s="305"/>
      <c r="B351" s="305"/>
      <c r="C351" s="305"/>
      <c r="D351" s="305"/>
      <c r="E351" s="305"/>
      <c r="F351" s="454"/>
      <c r="G351" s="454"/>
      <c r="H351" s="457"/>
      <c r="I351" s="458"/>
      <c r="J351" s="305"/>
      <c r="K351" s="305"/>
      <c r="L351" s="454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5"/>
      <c r="AB351" s="305"/>
      <c r="AC351" s="305"/>
      <c r="AD351" s="305"/>
      <c r="AE351" s="305"/>
      <c r="AF351" s="305"/>
      <c r="AG351" s="305"/>
      <c r="AH351" s="305"/>
      <c r="AI351" s="305"/>
      <c r="AJ351" s="305"/>
      <c r="AK351" s="305"/>
      <c r="AL351" s="305"/>
      <c r="AM351" s="305"/>
      <c r="AN351" s="305"/>
      <c r="AO351" s="305"/>
      <c r="AP351" s="305"/>
      <c r="AQ351" s="305"/>
      <c r="AR351" s="305"/>
      <c r="AS351" s="305"/>
      <c r="AT351" s="305"/>
      <c r="AU351" s="305"/>
      <c r="AV351" s="305"/>
      <c r="AW351" s="305"/>
      <c r="AX351" s="305"/>
      <c r="AY351" s="305"/>
      <c r="AZ351" s="305"/>
      <c r="BA351" s="305"/>
      <c r="BB351" s="305"/>
      <c r="BC351" s="305"/>
      <c r="BD351" s="305"/>
      <c r="BE351" s="305"/>
      <c r="BF351" s="305"/>
      <c r="BG351" s="305"/>
      <c r="BH351" s="305"/>
      <c r="BI351" s="305"/>
      <c r="BJ351" s="305"/>
      <c r="BK351" s="305"/>
      <c r="BL351" s="305"/>
      <c r="BM351" s="305"/>
      <c r="BN351" s="305"/>
      <c r="BO351" s="305"/>
      <c r="BP351" s="305"/>
      <c r="BQ351" s="305"/>
      <c r="BR351" s="305"/>
      <c r="BS351" s="305"/>
      <c r="BT351" s="305"/>
      <c r="BU351" s="305"/>
      <c r="BV351" s="305"/>
      <c r="BW351" s="305"/>
      <c r="BX351" s="305"/>
      <c r="BY351" s="305"/>
      <c r="BZ351" s="305"/>
      <c r="CA351" s="305"/>
      <c r="CB351" s="305"/>
      <c r="CC351" s="305"/>
      <c r="CD351" s="305"/>
      <c r="CE351" s="305"/>
      <c r="CF351" s="305"/>
      <c r="CG351" s="305"/>
      <c r="CH351" s="305"/>
      <c r="CI351" s="305"/>
      <c r="CJ351" s="305"/>
      <c r="CK351" s="305"/>
      <c r="CL351" s="305"/>
      <c r="CM351" s="305"/>
      <c r="CN351" s="305"/>
      <c r="CO351" s="305"/>
      <c r="CP351" s="305"/>
      <c r="CQ351" s="305"/>
      <c r="CR351" s="305"/>
      <c r="CS351" s="305"/>
      <c r="CT351" s="305"/>
      <c r="CU351" s="305"/>
      <c r="CV351" s="305"/>
      <c r="CW351" s="305"/>
      <c r="CX351" s="305"/>
      <c r="CY351" s="305"/>
      <c r="CZ351" s="305"/>
      <c r="DA351" s="305"/>
    </row>
    <row r="352" spans="1:105" s="2" customFormat="1" ht="12.75">
      <c r="A352" s="305"/>
      <c r="B352" s="305"/>
      <c r="C352" s="305"/>
      <c r="D352" s="305"/>
      <c r="E352" s="305"/>
      <c r="F352" s="454"/>
      <c r="G352" s="454"/>
      <c r="H352" s="457"/>
      <c r="I352" s="458"/>
      <c r="J352" s="305"/>
      <c r="K352" s="305"/>
      <c r="L352" s="454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  <c r="BA352" s="305"/>
      <c r="BB352" s="305"/>
      <c r="BC352" s="305"/>
      <c r="BD352" s="305"/>
      <c r="BE352" s="305"/>
      <c r="BF352" s="305"/>
      <c r="BG352" s="305"/>
      <c r="BH352" s="305"/>
      <c r="BI352" s="305"/>
      <c r="BJ352" s="305"/>
      <c r="BK352" s="305"/>
      <c r="BL352" s="305"/>
      <c r="BM352" s="305"/>
      <c r="BN352" s="305"/>
      <c r="BO352" s="305"/>
      <c r="BP352" s="305"/>
      <c r="BQ352" s="305"/>
      <c r="BR352" s="305"/>
      <c r="BS352" s="305"/>
      <c r="BT352" s="305"/>
      <c r="BU352" s="305"/>
      <c r="BV352" s="305"/>
      <c r="BW352" s="305"/>
      <c r="BX352" s="305"/>
      <c r="BY352" s="305"/>
      <c r="BZ352" s="305"/>
      <c r="CA352" s="305"/>
      <c r="CB352" s="305"/>
      <c r="CC352" s="305"/>
      <c r="CD352" s="305"/>
      <c r="CE352" s="305"/>
      <c r="CF352" s="305"/>
      <c r="CG352" s="305"/>
      <c r="CH352" s="305"/>
      <c r="CI352" s="305"/>
      <c r="CJ352" s="305"/>
      <c r="CK352" s="305"/>
      <c r="CL352" s="305"/>
      <c r="CM352" s="305"/>
      <c r="CN352" s="305"/>
      <c r="CO352" s="305"/>
      <c r="CP352" s="305"/>
      <c r="CQ352" s="305"/>
      <c r="CR352" s="305"/>
      <c r="CS352" s="305"/>
      <c r="CT352" s="305"/>
      <c r="CU352" s="305"/>
      <c r="CV352" s="305"/>
      <c r="CW352" s="305"/>
      <c r="CX352" s="305"/>
      <c r="CY352" s="305"/>
      <c r="CZ352" s="305"/>
      <c r="DA352" s="305"/>
    </row>
    <row r="353" spans="1:105" s="2" customFormat="1" ht="12.75">
      <c r="A353" s="305"/>
      <c r="B353" s="305"/>
      <c r="C353" s="305"/>
      <c r="D353" s="305"/>
      <c r="E353" s="305"/>
      <c r="F353" s="454"/>
      <c r="G353" s="454"/>
      <c r="H353" s="457"/>
      <c r="I353" s="458"/>
      <c r="J353" s="305"/>
      <c r="K353" s="305"/>
      <c r="L353" s="454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  <c r="BA353" s="305"/>
      <c r="BB353" s="305"/>
      <c r="BC353" s="305"/>
      <c r="BD353" s="305"/>
      <c r="BE353" s="305"/>
      <c r="BF353" s="305"/>
      <c r="BG353" s="305"/>
      <c r="BH353" s="305"/>
      <c r="BI353" s="305"/>
      <c r="BJ353" s="305"/>
      <c r="BK353" s="305"/>
      <c r="BL353" s="305"/>
      <c r="BM353" s="305"/>
      <c r="BN353" s="305"/>
      <c r="BO353" s="305"/>
      <c r="BP353" s="305"/>
      <c r="BQ353" s="305"/>
      <c r="BR353" s="305"/>
      <c r="BS353" s="305"/>
      <c r="BT353" s="305"/>
      <c r="BU353" s="305"/>
      <c r="BV353" s="305"/>
      <c r="BW353" s="305"/>
      <c r="BX353" s="305"/>
      <c r="BY353" s="305"/>
      <c r="BZ353" s="305"/>
      <c r="CA353" s="305"/>
      <c r="CB353" s="305"/>
      <c r="CC353" s="305"/>
      <c r="CD353" s="305"/>
      <c r="CE353" s="305"/>
      <c r="CF353" s="305"/>
      <c r="CG353" s="305"/>
      <c r="CH353" s="305"/>
      <c r="CI353" s="305"/>
      <c r="CJ353" s="305"/>
      <c r="CK353" s="305"/>
      <c r="CL353" s="305"/>
      <c r="CM353" s="305"/>
      <c r="CN353" s="305"/>
      <c r="CO353" s="305"/>
      <c r="CP353" s="305"/>
      <c r="CQ353" s="305"/>
      <c r="CR353" s="305"/>
      <c r="CS353" s="305"/>
      <c r="CT353" s="305"/>
      <c r="CU353" s="305"/>
      <c r="CV353" s="305"/>
      <c r="CW353" s="305"/>
      <c r="CX353" s="305"/>
      <c r="CY353" s="305"/>
      <c r="CZ353" s="305"/>
      <c r="DA353" s="305"/>
    </row>
    <row r="354" spans="1:105" s="2" customFormat="1" ht="12.75">
      <c r="A354" s="305"/>
      <c r="B354" s="305"/>
      <c r="C354" s="305"/>
      <c r="D354" s="305"/>
      <c r="E354" s="305"/>
      <c r="F354" s="454"/>
      <c r="G354" s="454"/>
      <c r="H354" s="457"/>
      <c r="I354" s="458"/>
      <c r="J354" s="305"/>
      <c r="K354" s="305"/>
      <c r="L354" s="454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5"/>
      <c r="AB354" s="305"/>
      <c r="AC354" s="305"/>
      <c r="AD354" s="305"/>
      <c r="AE354" s="305"/>
      <c r="AF354" s="305"/>
      <c r="AG354" s="305"/>
      <c r="AH354" s="305"/>
      <c r="AI354" s="305"/>
      <c r="AJ354" s="305"/>
      <c r="AK354" s="305"/>
      <c r="AL354" s="305"/>
      <c r="AM354" s="305"/>
      <c r="AN354" s="305"/>
      <c r="AO354" s="305"/>
      <c r="AP354" s="305"/>
      <c r="AQ354" s="305"/>
      <c r="AR354" s="305"/>
      <c r="AS354" s="305"/>
      <c r="AT354" s="305"/>
      <c r="AU354" s="305"/>
      <c r="AV354" s="305"/>
      <c r="AW354" s="305"/>
      <c r="AX354" s="305"/>
      <c r="AY354" s="305"/>
      <c r="AZ354" s="305"/>
      <c r="BA354" s="305"/>
      <c r="BB354" s="305"/>
      <c r="BC354" s="305"/>
      <c r="BD354" s="305"/>
      <c r="BE354" s="305"/>
      <c r="BF354" s="305"/>
      <c r="BG354" s="305"/>
      <c r="BH354" s="305"/>
      <c r="BI354" s="305"/>
      <c r="BJ354" s="305"/>
      <c r="BK354" s="305"/>
      <c r="BL354" s="305"/>
      <c r="BM354" s="305"/>
      <c r="BN354" s="305"/>
      <c r="BO354" s="305"/>
      <c r="BP354" s="305"/>
      <c r="BQ354" s="305"/>
      <c r="BR354" s="305"/>
      <c r="BS354" s="305"/>
      <c r="BT354" s="305"/>
      <c r="BU354" s="305"/>
      <c r="BV354" s="305"/>
      <c r="BW354" s="305"/>
      <c r="BX354" s="305"/>
      <c r="BY354" s="305"/>
      <c r="BZ354" s="305"/>
      <c r="CA354" s="305"/>
      <c r="CB354" s="305"/>
      <c r="CC354" s="305"/>
      <c r="CD354" s="305"/>
      <c r="CE354" s="305"/>
      <c r="CF354" s="305"/>
      <c r="CG354" s="305"/>
      <c r="CH354" s="305"/>
      <c r="CI354" s="305"/>
      <c r="CJ354" s="305"/>
      <c r="CK354" s="305"/>
      <c r="CL354" s="305"/>
      <c r="CM354" s="305"/>
      <c r="CN354" s="305"/>
      <c r="CO354" s="305"/>
      <c r="CP354" s="305"/>
      <c r="CQ354" s="305"/>
      <c r="CR354" s="305"/>
      <c r="CS354" s="305"/>
      <c r="CT354" s="305"/>
      <c r="CU354" s="305"/>
      <c r="CV354" s="305"/>
      <c r="CW354" s="305"/>
      <c r="CX354" s="305"/>
      <c r="CY354" s="305"/>
      <c r="CZ354" s="305"/>
      <c r="DA354" s="305"/>
    </row>
    <row r="355" spans="1:105" s="2" customFormat="1" ht="12.75">
      <c r="A355" s="305"/>
      <c r="B355" s="305"/>
      <c r="C355" s="305"/>
      <c r="D355" s="305"/>
      <c r="E355" s="305"/>
      <c r="F355" s="454"/>
      <c r="G355" s="454"/>
      <c r="H355" s="457"/>
      <c r="I355" s="458"/>
      <c r="J355" s="305"/>
      <c r="K355" s="305"/>
      <c r="L355" s="454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5"/>
      <c r="AB355" s="305"/>
      <c r="AC355" s="305"/>
      <c r="AD355" s="305"/>
      <c r="AE355" s="305"/>
      <c r="AF355" s="305"/>
      <c r="AG355" s="305"/>
      <c r="AH355" s="305"/>
      <c r="AI355" s="305"/>
      <c r="AJ355" s="305"/>
      <c r="AK355" s="305"/>
      <c r="AL355" s="305"/>
      <c r="AM355" s="305"/>
      <c r="AN355" s="305"/>
      <c r="AO355" s="305"/>
      <c r="AP355" s="305"/>
      <c r="AQ355" s="305"/>
      <c r="AR355" s="305"/>
      <c r="AS355" s="305"/>
      <c r="AT355" s="305"/>
      <c r="AU355" s="305"/>
      <c r="AV355" s="305"/>
      <c r="AW355" s="305"/>
      <c r="AX355" s="305"/>
      <c r="AY355" s="305"/>
      <c r="AZ355" s="305"/>
      <c r="BA355" s="305"/>
      <c r="BB355" s="305"/>
      <c r="BC355" s="305"/>
      <c r="BD355" s="305"/>
      <c r="BE355" s="305"/>
      <c r="BF355" s="305"/>
      <c r="BG355" s="305"/>
      <c r="BH355" s="305"/>
      <c r="BI355" s="305"/>
      <c r="BJ355" s="305"/>
      <c r="BK355" s="305"/>
      <c r="BL355" s="305"/>
      <c r="BM355" s="305"/>
      <c r="BN355" s="305"/>
      <c r="BO355" s="305"/>
      <c r="BP355" s="305"/>
      <c r="BQ355" s="305"/>
      <c r="BR355" s="305"/>
      <c r="BS355" s="305"/>
      <c r="BT355" s="305"/>
      <c r="BU355" s="305"/>
      <c r="BV355" s="305"/>
      <c r="BW355" s="305"/>
      <c r="BX355" s="305"/>
      <c r="BY355" s="305"/>
      <c r="BZ355" s="305"/>
      <c r="CA355" s="305"/>
      <c r="CB355" s="305"/>
      <c r="CC355" s="305"/>
      <c r="CD355" s="305"/>
      <c r="CE355" s="305"/>
      <c r="CF355" s="305"/>
      <c r="CG355" s="305"/>
      <c r="CH355" s="305"/>
      <c r="CI355" s="305"/>
      <c r="CJ355" s="305"/>
      <c r="CK355" s="305"/>
      <c r="CL355" s="305"/>
      <c r="CM355" s="305"/>
      <c r="CN355" s="305"/>
      <c r="CO355" s="305"/>
      <c r="CP355" s="305"/>
      <c r="CQ355" s="305"/>
      <c r="CR355" s="305"/>
      <c r="CS355" s="305"/>
      <c r="CT355" s="305"/>
      <c r="CU355" s="305"/>
      <c r="CV355" s="305"/>
      <c r="CW355" s="305"/>
      <c r="CX355" s="305"/>
      <c r="CY355" s="305"/>
      <c r="CZ355" s="305"/>
      <c r="DA355" s="305"/>
    </row>
    <row r="356" spans="1:105" s="2" customFormat="1" ht="12.75">
      <c r="A356" s="305"/>
      <c r="B356" s="305"/>
      <c r="C356" s="305"/>
      <c r="D356" s="305"/>
      <c r="E356" s="305"/>
      <c r="F356" s="454"/>
      <c r="G356" s="454"/>
      <c r="H356" s="457"/>
      <c r="I356" s="458"/>
      <c r="J356" s="305"/>
      <c r="K356" s="305"/>
      <c r="L356" s="454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5"/>
      <c r="AF356" s="305"/>
      <c r="AG356" s="305"/>
      <c r="AH356" s="305"/>
      <c r="AI356" s="305"/>
      <c r="AJ356" s="305"/>
      <c r="AK356" s="305"/>
      <c r="AL356" s="305"/>
      <c r="AM356" s="305"/>
      <c r="AN356" s="305"/>
      <c r="AO356" s="305"/>
      <c r="AP356" s="305"/>
      <c r="AQ356" s="305"/>
      <c r="AR356" s="305"/>
      <c r="AS356" s="305"/>
      <c r="AT356" s="305"/>
      <c r="AU356" s="305"/>
      <c r="AV356" s="305"/>
      <c r="AW356" s="305"/>
      <c r="AX356" s="305"/>
      <c r="AY356" s="305"/>
      <c r="AZ356" s="305"/>
      <c r="BA356" s="305"/>
      <c r="BB356" s="305"/>
      <c r="BC356" s="305"/>
      <c r="BD356" s="305"/>
      <c r="BE356" s="305"/>
      <c r="BF356" s="305"/>
      <c r="BG356" s="305"/>
      <c r="BH356" s="305"/>
      <c r="BI356" s="305"/>
      <c r="BJ356" s="305"/>
      <c r="BK356" s="305"/>
      <c r="BL356" s="305"/>
      <c r="BM356" s="305"/>
      <c r="BN356" s="305"/>
      <c r="BO356" s="305"/>
      <c r="BP356" s="305"/>
      <c r="BQ356" s="305"/>
      <c r="BR356" s="305"/>
      <c r="BS356" s="305"/>
      <c r="BT356" s="305"/>
      <c r="BU356" s="305"/>
      <c r="BV356" s="305"/>
      <c r="BW356" s="305"/>
      <c r="BX356" s="305"/>
      <c r="BY356" s="305"/>
      <c r="BZ356" s="305"/>
      <c r="CA356" s="305"/>
      <c r="CB356" s="305"/>
      <c r="CC356" s="305"/>
      <c r="CD356" s="305"/>
      <c r="CE356" s="305"/>
      <c r="CF356" s="305"/>
      <c r="CG356" s="305"/>
      <c r="CH356" s="305"/>
      <c r="CI356" s="305"/>
      <c r="CJ356" s="305"/>
      <c r="CK356" s="305"/>
      <c r="CL356" s="305"/>
      <c r="CM356" s="305"/>
      <c r="CN356" s="305"/>
      <c r="CO356" s="305"/>
      <c r="CP356" s="305"/>
      <c r="CQ356" s="305"/>
      <c r="CR356" s="305"/>
      <c r="CS356" s="305"/>
      <c r="CT356" s="305"/>
      <c r="CU356" s="305"/>
      <c r="CV356" s="305"/>
      <c r="CW356" s="305"/>
      <c r="CX356" s="305"/>
      <c r="CY356" s="305"/>
      <c r="CZ356" s="305"/>
      <c r="DA356" s="305"/>
    </row>
    <row r="357" spans="1:105" s="2" customFormat="1" ht="12.75">
      <c r="A357" s="305"/>
      <c r="B357" s="305"/>
      <c r="C357" s="305"/>
      <c r="D357" s="305"/>
      <c r="E357" s="305"/>
      <c r="F357" s="454"/>
      <c r="G357" s="454"/>
      <c r="H357" s="457"/>
      <c r="I357" s="458"/>
      <c r="J357" s="305"/>
      <c r="K357" s="305"/>
      <c r="L357" s="454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5"/>
      <c r="AB357" s="305"/>
      <c r="AC357" s="305"/>
      <c r="AD357" s="305"/>
      <c r="AE357" s="305"/>
      <c r="AF357" s="305"/>
      <c r="AG357" s="305"/>
      <c r="AH357" s="305"/>
      <c r="AI357" s="305"/>
      <c r="AJ357" s="305"/>
      <c r="AK357" s="305"/>
      <c r="AL357" s="305"/>
      <c r="AM357" s="305"/>
      <c r="AN357" s="305"/>
      <c r="AO357" s="305"/>
      <c r="AP357" s="305"/>
      <c r="AQ357" s="305"/>
      <c r="AR357" s="305"/>
      <c r="AS357" s="305"/>
      <c r="AT357" s="305"/>
      <c r="AU357" s="305"/>
      <c r="AV357" s="305"/>
      <c r="AW357" s="305"/>
      <c r="AX357" s="305"/>
      <c r="AY357" s="305"/>
      <c r="AZ357" s="305"/>
      <c r="BA357" s="305"/>
      <c r="BB357" s="305"/>
      <c r="BC357" s="305"/>
      <c r="BD357" s="305"/>
      <c r="BE357" s="305"/>
      <c r="BF357" s="305"/>
      <c r="BG357" s="305"/>
      <c r="BH357" s="305"/>
      <c r="BI357" s="305"/>
      <c r="BJ357" s="305"/>
      <c r="BK357" s="305"/>
      <c r="BL357" s="305"/>
      <c r="BM357" s="305"/>
      <c r="BN357" s="305"/>
      <c r="BO357" s="305"/>
      <c r="BP357" s="305"/>
      <c r="BQ357" s="305"/>
      <c r="BR357" s="305"/>
      <c r="BS357" s="305"/>
      <c r="BT357" s="305"/>
      <c r="BU357" s="305"/>
      <c r="BV357" s="305"/>
      <c r="BW357" s="305"/>
      <c r="BX357" s="305"/>
      <c r="BY357" s="305"/>
      <c r="BZ357" s="305"/>
      <c r="CA357" s="305"/>
      <c r="CB357" s="305"/>
      <c r="CC357" s="305"/>
      <c r="CD357" s="305"/>
      <c r="CE357" s="305"/>
      <c r="CF357" s="305"/>
      <c r="CG357" s="305"/>
      <c r="CH357" s="305"/>
      <c r="CI357" s="305"/>
      <c r="CJ357" s="305"/>
      <c r="CK357" s="305"/>
      <c r="CL357" s="305"/>
      <c r="CM357" s="305"/>
      <c r="CN357" s="305"/>
      <c r="CO357" s="305"/>
      <c r="CP357" s="305"/>
      <c r="CQ357" s="305"/>
      <c r="CR357" s="305"/>
      <c r="CS357" s="305"/>
      <c r="CT357" s="305"/>
      <c r="CU357" s="305"/>
      <c r="CV357" s="305"/>
      <c r="CW357" s="305"/>
      <c r="CX357" s="305"/>
      <c r="CY357" s="305"/>
      <c r="CZ357" s="305"/>
      <c r="DA357" s="305"/>
    </row>
    <row r="358" spans="1:105" s="2" customFormat="1" ht="12.75">
      <c r="A358" s="305"/>
      <c r="B358" s="305"/>
      <c r="C358" s="305"/>
      <c r="D358" s="305"/>
      <c r="E358" s="305"/>
      <c r="F358" s="454"/>
      <c r="G358" s="454"/>
      <c r="H358" s="457"/>
      <c r="I358" s="458"/>
      <c r="J358" s="305"/>
      <c r="K358" s="305"/>
      <c r="L358" s="454"/>
      <c r="M358" s="305"/>
      <c r="N358" s="305"/>
      <c r="O358" s="305"/>
      <c r="P358" s="305"/>
      <c r="Q358" s="305"/>
      <c r="R358" s="305"/>
      <c r="S358" s="305"/>
      <c r="T358" s="305"/>
      <c r="U358" s="305"/>
      <c r="V358" s="305"/>
      <c r="W358" s="305"/>
      <c r="X358" s="305"/>
      <c r="Y358" s="305"/>
      <c r="Z358" s="305"/>
      <c r="AA358" s="305"/>
      <c r="AB358" s="305"/>
      <c r="AC358" s="305"/>
      <c r="AD358" s="305"/>
      <c r="AE358" s="305"/>
      <c r="AF358" s="305"/>
      <c r="AG358" s="305"/>
      <c r="AH358" s="305"/>
      <c r="AI358" s="305"/>
      <c r="AJ358" s="305"/>
      <c r="AK358" s="305"/>
      <c r="AL358" s="305"/>
      <c r="AM358" s="305"/>
      <c r="AN358" s="305"/>
      <c r="AO358" s="305"/>
      <c r="AP358" s="305"/>
      <c r="AQ358" s="305"/>
      <c r="AR358" s="305"/>
      <c r="AS358" s="305"/>
      <c r="AT358" s="305"/>
      <c r="AU358" s="305"/>
      <c r="AV358" s="305"/>
      <c r="AW358" s="305"/>
      <c r="AX358" s="305"/>
      <c r="AY358" s="305"/>
      <c r="AZ358" s="305"/>
      <c r="BA358" s="305"/>
      <c r="BB358" s="305"/>
      <c r="BC358" s="305"/>
      <c r="BD358" s="305"/>
      <c r="BE358" s="305"/>
      <c r="BF358" s="305"/>
      <c r="BG358" s="305"/>
      <c r="BH358" s="305"/>
      <c r="BI358" s="305"/>
      <c r="BJ358" s="305"/>
      <c r="BK358" s="305"/>
      <c r="BL358" s="305"/>
      <c r="BM358" s="305"/>
      <c r="BN358" s="305"/>
      <c r="BO358" s="305"/>
      <c r="BP358" s="305"/>
      <c r="BQ358" s="305"/>
      <c r="BR358" s="305"/>
      <c r="BS358" s="305"/>
      <c r="BT358" s="305"/>
      <c r="BU358" s="305"/>
      <c r="BV358" s="305"/>
      <c r="BW358" s="305"/>
      <c r="BX358" s="305"/>
      <c r="BY358" s="305"/>
      <c r="BZ358" s="305"/>
      <c r="CA358" s="305"/>
      <c r="CB358" s="305"/>
      <c r="CC358" s="305"/>
      <c r="CD358" s="305"/>
      <c r="CE358" s="305"/>
      <c r="CF358" s="305"/>
      <c r="CG358" s="305"/>
      <c r="CH358" s="305"/>
      <c r="CI358" s="305"/>
      <c r="CJ358" s="305"/>
      <c r="CK358" s="305"/>
      <c r="CL358" s="305"/>
      <c r="CM358" s="305"/>
      <c r="CN358" s="305"/>
      <c r="CO358" s="305"/>
      <c r="CP358" s="305"/>
      <c r="CQ358" s="305"/>
      <c r="CR358" s="305"/>
      <c r="CS358" s="305"/>
      <c r="CT358" s="305"/>
      <c r="CU358" s="305"/>
      <c r="CV358" s="305"/>
      <c r="CW358" s="305"/>
      <c r="CX358" s="305"/>
      <c r="CY358" s="305"/>
      <c r="CZ358" s="305"/>
      <c r="DA358" s="305"/>
    </row>
    <row r="359" spans="1:105" s="2" customFormat="1" ht="12.75">
      <c r="A359" s="305"/>
      <c r="B359" s="305"/>
      <c r="C359" s="305"/>
      <c r="D359" s="305"/>
      <c r="E359" s="305"/>
      <c r="F359" s="454"/>
      <c r="G359" s="454"/>
      <c r="H359" s="457"/>
      <c r="I359" s="458"/>
      <c r="J359" s="305"/>
      <c r="K359" s="305"/>
      <c r="L359" s="454"/>
      <c r="M359" s="305"/>
      <c r="N359" s="305"/>
      <c r="O359" s="305"/>
      <c r="P359" s="305"/>
      <c r="Q359" s="305"/>
      <c r="R359" s="305"/>
      <c r="S359" s="305"/>
      <c r="T359" s="305"/>
      <c r="U359" s="305"/>
      <c r="V359" s="305"/>
      <c r="W359" s="305"/>
      <c r="X359" s="305"/>
      <c r="Y359" s="305"/>
      <c r="Z359" s="305"/>
      <c r="AA359" s="305"/>
      <c r="AB359" s="305"/>
      <c r="AC359" s="305"/>
      <c r="AD359" s="305"/>
      <c r="AE359" s="305"/>
      <c r="AF359" s="305"/>
      <c r="AG359" s="305"/>
      <c r="AH359" s="305"/>
      <c r="AI359" s="305"/>
      <c r="AJ359" s="305"/>
      <c r="AK359" s="305"/>
      <c r="AL359" s="305"/>
      <c r="AM359" s="305"/>
      <c r="AN359" s="305"/>
      <c r="AO359" s="305"/>
      <c r="AP359" s="305"/>
      <c r="AQ359" s="305"/>
      <c r="AR359" s="305"/>
      <c r="AS359" s="305"/>
      <c r="AT359" s="305"/>
      <c r="AU359" s="305"/>
      <c r="AV359" s="305"/>
      <c r="AW359" s="305"/>
      <c r="AX359" s="305"/>
      <c r="AY359" s="305"/>
      <c r="AZ359" s="305"/>
      <c r="BA359" s="305"/>
      <c r="BB359" s="305"/>
      <c r="BC359" s="305"/>
      <c r="BD359" s="305"/>
      <c r="BE359" s="305"/>
      <c r="BF359" s="305"/>
      <c r="BG359" s="305"/>
      <c r="BH359" s="305"/>
      <c r="BI359" s="305"/>
      <c r="BJ359" s="305"/>
      <c r="BK359" s="305"/>
      <c r="BL359" s="305"/>
      <c r="BM359" s="305"/>
      <c r="BN359" s="305"/>
      <c r="BO359" s="305"/>
      <c r="BP359" s="305"/>
      <c r="BQ359" s="305"/>
      <c r="BR359" s="305"/>
      <c r="BS359" s="305"/>
      <c r="BT359" s="305"/>
      <c r="BU359" s="305"/>
      <c r="BV359" s="305"/>
      <c r="BW359" s="305"/>
      <c r="BX359" s="305"/>
      <c r="BY359" s="305"/>
      <c r="BZ359" s="305"/>
      <c r="CA359" s="305"/>
      <c r="CB359" s="305"/>
      <c r="CC359" s="305"/>
      <c r="CD359" s="305"/>
      <c r="CE359" s="305"/>
      <c r="CF359" s="305"/>
      <c r="CG359" s="305"/>
      <c r="CH359" s="305"/>
      <c r="CI359" s="305"/>
      <c r="CJ359" s="305"/>
      <c r="CK359" s="305"/>
      <c r="CL359" s="305"/>
      <c r="CM359" s="305"/>
      <c r="CN359" s="305"/>
      <c r="CO359" s="305"/>
      <c r="CP359" s="305"/>
      <c r="CQ359" s="305"/>
      <c r="CR359" s="305"/>
      <c r="CS359" s="305"/>
      <c r="CT359" s="305"/>
      <c r="CU359" s="305"/>
      <c r="CV359" s="305"/>
      <c r="CW359" s="305"/>
      <c r="CX359" s="305"/>
      <c r="CY359" s="305"/>
      <c r="CZ359" s="305"/>
      <c r="DA359" s="305"/>
    </row>
    <row r="360" spans="1:105" s="2" customFormat="1" ht="12.75">
      <c r="A360" s="305"/>
      <c r="B360" s="305"/>
      <c r="C360" s="305"/>
      <c r="D360" s="305"/>
      <c r="E360" s="305"/>
      <c r="F360" s="454"/>
      <c r="G360" s="454"/>
      <c r="H360" s="457"/>
      <c r="I360" s="458"/>
      <c r="J360" s="305"/>
      <c r="K360" s="305"/>
      <c r="L360" s="454"/>
      <c r="M360" s="305"/>
      <c r="N360" s="305"/>
      <c r="O360" s="305"/>
      <c r="P360" s="305"/>
      <c r="Q360" s="305"/>
      <c r="R360" s="305"/>
      <c r="S360" s="305"/>
      <c r="T360" s="305"/>
      <c r="U360" s="305"/>
      <c r="V360" s="305"/>
      <c r="W360" s="305"/>
      <c r="X360" s="305"/>
      <c r="Y360" s="305"/>
      <c r="Z360" s="305"/>
      <c r="AA360" s="305"/>
      <c r="AB360" s="305"/>
      <c r="AC360" s="305"/>
      <c r="AD360" s="305"/>
      <c r="AE360" s="305"/>
      <c r="AF360" s="305"/>
      <c r="AG360" s="305"/>
      <c r="AH360" s="305"/>
      <c r="AI360" s="305"/>
      <c r="AJ360" s="305"/>
      <c r="AK360" s="305"/>
      <c r="AL360" s="305"/>
      <c r="AM360" s="305"/>
      <c r="AN360" s="305"/>
      <c r="AO360" s="305"/>
      <c r="AP360" s="305"/>
      <c r="AQ360" s="305"/>
      <c r="AR360" s="305"/>
      <c r="AS360" s="305"/>
      <c r="AT360" s="305"/>
      <c r="AU360" s="305"/>
      <c r="AV360" s="305"/>
      <c r="AW360" s="305"/>
      <c r="AX360" s="305"/>
      <c r="AY360" s="305"/>
      <c r="AZ360" s="305"/>
      <c r="BA360" s="305"/>
      <c r="BB360" s="305"/>
      <c r="BC360" s="305"/>
      <c r="BD360" s="305"/>
      <c r="BE360" s="305"/>
      <c r="BF360" s="305"/>
      <c r="BG360" s="305"/>
      <c r="BH360" s="305"/>
      <c r="BI360" s="305"/>
      <c r="BJ360" s="305"/>
      <c r="BK360" s="305"/>
      <c r="BL360" s="305"/>
      <c r="BM360" s="305"/>
      <c r="BN360" s="305"/>
      <c r="BO360" s="305"/>
      <c r="BP360" s="305"/>
      <c r="BQ360" s="305"/>
      <c r="BR360" s="305"/>
      <c r="BS360" s="305"/>
      <c r="BT360" s="305"/>
      <c r="BU360" s="305"/>
      <c r="BV360" s="305"/>
      <c r="BW360" s="305"/>
      <c r="BX360" s="305"/>
      <c r="BY360" s="305"/>
      <c r="BZ360" s="305"/>
      <c r="CA360" s="305"/>
      <c r="CB360" s="305"/>
      <c r="CC360" s="305"/>
      <c r="CD360" s="305"/>
      <c r="CE360" s="305"/>
      <c r="CF360" s="305"/>
      <c r="CG360" s="305"/>
      <c r="CH360" s="305"/>
      <c r="CI360" s="305"/>
      <c r="CJ360" s="305"/>
      <c r="CK360" s="305"/>
      <c r="CL360" s="305"/>
      <c r="CM360" s="305"/>
      <c r="CN360" s="305"/>
      <c r="CO360" s="305"/>
      <c r="CP360" s="305"/>
      <c r="CQ360" s="305"/>
      <c r="CR360" s="305"/>
      <c r="CS360" s="305"/>
      <c r="CT360" s="305"/>
      <c r="CU360" s="305"/>
      <c r="CV360" s="305"/>
      <c r="CW360" s="305"/>
      <c r="CX360" s="305"/>
      <c r="CY360" s="305"/>
      <c r="CZ360" s="305"/>
      <c r="DA360" s="305"/>
    </row>
    <row r="361" spans="1:105" s="2" customFormat="1" ht="12.75">
      <c r="A361" s="305"/>
      <c r="B361" s="305"/>
      <c r="C361" s="305"/>
      <c r="D361" s="305"/>
      <c r="E361" s="305"/>
      <c r="F361" s="454"/>
      <c r="G361" s="454"/>
      <c r="H361" s="457"/>
      <c r="I361" s="458"/>
      <c r="J361" s="305"/>
      <c r="K361" s="305"/>
      <c r="L361" s="454"/>
      <c r="M361" s="305"/>
      <c r="N361" s="305"/>
      <c r="O361" s="305"/>
      <c r="P361" s="305"/>
      <c r="Q361" s="305"/>
      <c r="R361" s="305"/>
      <c r="S361" s="305"/>
      <c r="T361" s="305"/>
      <c r="U361" s="305"/>
      <c r="V361" s="305"/>
      <c r="W361" s="305"/>
      <c r="X361" s="305"/>
      <c r="Y361" s="305"/>
      <c r="Z361" s="305"/>
      <c r="AA361" s="305"/>
      <c r="AB361" s="305"/>
      <c r="AC361" s="305"/>
      <c r="AD361" s="305"/>
      <c r="AE361" s="305"/>
      <c r="AF361" s="305"/>
      <c r="AG361" s="305"/>
      <c r="AH361" s="305"/>
      <c r="AI361" s="305"/>
      <c r="AJ361" s="305"/>
      <c r="AK361" s="305"/>
      <c r="AL361" s="305"/>
      <c r="AM361" s="305"/>
      <c r="AN361" s="305"/>
      <c r="AO361" s="305"/>
      <c r="AP361" s="305"/>
      <c r="AQ361" s="305"/>
      <c r="AR361" s="305"/>
      <c r="AS361" s="305"/>
      <c r="AT361" s="305"/>
      <c r="AU361" s="305"/>
      <c r="AV361" s="305"/>
      <c r="AW361" s="305"/>
      <c r="AX361" s="305"/>
      <c r="AY361" s="305"/>
      <c r="AZ361" s="305"/>
      <c r="BA361" s="305"/>
      <c r="BB361" s="305"/>
      <c r="BC361" s="305"/>
      <c r="BD361" s="305"/>
      <c r="BE361" s="305"/>
      <c r="BF361" s="305"/>
      <c r="BG361" s="305"/>
      <c r="BH361" s="305"/>
      <c r="BI361" s="305"/>
      <c r="BJ361" s="305"/>
      <c r="BK361" s="305"/>
      <c r="BL361" s="305"/>
      <c r="BM361" s="305"/>
      <c r="BN361" s="305"/>
      <c r="BO361" s="305"/>
      <c r="BP361" s="305"/>
      <c r="BQ361" s="305"/>
      <c r="BR361" s="305"/>
      <c r="BS361" s="305"/>
      <c r="BT361" s="305"/>
      <c r="BU361" s="305"/>
      <c r="BV361" s="305"/>
      <c r="BW361" s="305"/>
      <c r="BX361" s="305"/>
      <c r="BY361" s="305"/>
      <c r="BZ361" s="305"/>
      <c r="CA361" s="305"/>
      <c r="CB361" s="305"/>
      <c r="CC361" s="305"/>
      <c r="CD361" s="305"/>
      <c r="CE361" s="305"/>
      <c r="CF361" s="305"/>
      <c r="CG361" s="305"/>
      <c r="CH361" s="305"/>
      <c r="CI361" s="305"/>
      <c r="CJ361" s="305"/>
      <c r="CK361" s="305"/>
      <c r="CL361" s="305"/>
      <c r="CM361" s="305"/>
      <c r="CN361" s="305"/>
      <c r="CO361" s="305"/>
      <c r="CP361" s="305"/>
      <c r="CQ361" s="305"/>
      <c r="CR361" s="305"/>
      <c r="CS361" s="305"/>
      <c r="CT361" s="305"/>
      <c r="CU361" s="305"/>
      <c r="CV361" s="305"/>
      <c r="CW361" s="305"/>
      <c r="CX361" s="305"/>
      <c r="CY361" s="305"/>
      <c r="CZ361" s="305"/>
      <c r="DA361" s="305"/>
    </row>
    <row r="362" spans="1:105" s="2" customFormat="1" ht="12.75">
      <c r="A362" s="305"/>
      <c r="B362" s="305"/>
      <c r="C362" s="305"/>
      <c r="D362" s="305"/>
      <c r="E362" s="305"/>
      <c r="F362" s="454"/>
      <c r="G362" s="454"/>
      <c r="H362" s="457"/>
      <c r="I362" s="458"/>
      <c r="J362" s="305"/>
      <c r="K362" s="305"/>
      <c r="L362" s="454"/>
      <c r="M362" s="305"/>
      <c r="N362" s="305"/>
      <c r="O362" s="305"/>
      <c r="P362" s="305"/>
      <c r="Q362" s="305"/>
      <c r="R362" s="305"/>
      <c r="S362" s="305"/>
      <c r="T362" s="305"/>
      <c r="U362" s="305"/>
      <c r="V362" s="305"/>
      <c r="W362" s="305"/>
      <c r="X362" s="305"/>
      <c r="Y362" s="305"/>
      <c r="Z362" s="305"/>
      <c r="AA362" s="305"/>
      <c r="AB362" s="305"/>
      <c r="AC362" s="305"/>
      <c r="AD362" s="305"/>
      <c r="AE362" s="305"/>
      <c r="AF362" s="305"/>
      <c r="AG362" s="305"/>
      <c r="AH362" s="305"/>
      <c r="AI362" s="305"/>
      <c r="AJ362" s="305"/>
      <c r="AK362" s="305"/>
      <c r="AL362" s="305"/>
      <c r="AM362" s="305"/>
      <c r="AN362" s="305"/>
      <c r="AO362" s="305"/>
      <c r="AP362" s="305"/>
      <c r="AQ362" s="305"/>
      <c r="AR362" s="305"/>
      <c r="AS362" s="305"/>
      <c r="AT362" s="305"/>
      <c r="AU362" s="305"/>
      <c r="AV362" s="305"/>
      <c r="AW362" s="305"/>
      <c r="AX362" s="305"/>
      <c r="AY362" s="305"/>
      <c r="AZ362" s="305"/>
      <c r="BA362" s="305"/>
      <c r="BB362" s="305"/>
      <c r="BC362" s="305"/>
      <c r="BD362" s="305"/>
      <c r="BE362" s="305"/>
      <c r="BF362" s="305"/>
      <c r="BG362" s="305"/>
      <c r="BH362" s="305"/>
      <c r="BI362" s="305"/>
      <c r="BJ362" s="305"/>
      <c r="BK362" s="305"/>
      <c r="BL362" s="305"/>
      <c r="BM362" s="305"/>
      <c r="BN362" s="305"/>
      <c r="BO362" s="305"/>
      <c r="BP362" s="305"/>
      <c r="BQ362" s="305"/>
      <c r="BR362" s="305"/>
      <c r="BS362" s="305"/>
      <c r="BT362" s="305"/>
      <c r="BU362" s="305"/>
      <c r="BV362" s="305"/>
      <c r="BW362" s="305"/>
      <c r="BX362" s="305"/>
      <c r="BY362" s="305"/>
      <c r="BZ362" s="305"/>
      <c r="CA362" s="305"/>
      <c r="CB362" s="305"/>
      <c r="CC362" s="305"/>
      <c r="CD362" s="305"/>
      <c r="CE362" s="305"/>
      <c r="CF362" s="305"/>
      <c r="CG362" s="305"/>
      <c r="CH362" s="305"/>
      <c r="CI362" s="305"/>
      <c r="CJ362" s="305"/>
      <c r="CK362" s="305"/>
      <c r="CL362" s="305"/>
      <c r="CM362" s="305"/>
      <c r="CN362" s="305"/>
      <c r="CO362" s="305"/>
      <c r="CP362" s="305"/>
      <c r="CQ362" s="305"/>
      <c r="CR362" s="305"/>
      <c r="CS362" s="305"/>
      <c r="CT362" s="305"/>
      <c r="CU362" s="305"/>
      <c r="CV362" s="305"/>
      <c r="CW362" s="305"/>
      <c r="CX362" s="305"/>
      <c r="CY362" s="305"/>
      <c r="CZ362" s="305"/>
      <c r="DA362" s="305"/>
    </row>
    <row r="363" spans="1:105" s="2" customFormat="1" ht="12.75">
      <c r="A363" s="305"/>
      <c r="B363" s="305"/>
      <c r="C363" s="305"/>
      <c r="D363" s="305"/>
      <c r="E363" s="305"/>
      <c r="F363" s="454"/>
      <c r="G363" s="454"/>
      <c r="H363" s="457"/>
      <c r="I363" s="458"/>
      <c r="J363" s="305"/>
      <c r="K363" s="305"/>
      <c r="L363" s="454"/>
      <c r="M363" s="305"/>
      <c r="N363" s="305"/>
      <c r="O363" s="305"/>
      <c r="P363" s="305"/>
      <c r="Q363" s="305"/>
      <c r="R363" s="305"/>
      <c r="S363" s="305"/>
      <c r="T363" s="305"/>
      <c r="U363" s="305"/>
      <c r="V363" s="305"/>
      <c r="W363" s="305"/>
      <c r="X363" s="305"/>
      <c r="Y363" s="305"/>
      <c r="Z363" s="305"/>
      <c r="AA363" s="305"/>
      <c r="AB363" s="305"/>
      <c r="AC363" s="305"/>
      <c r="AD363" s="305"/>
      <c r="AE363" s="305"/>
      <c r="AF363" s="305"/>
      <c r="AG363" s="305"/>
      <c r="AH363" s="305"/>
      <c r="AI363" s="305"/>
      <c r="AJ363" s="305"/>
      <c r="AK363" s="305"/>
      <c r="AL363" s="305"/>
      <c r="AM363" s="305"/>
      <c r="AN363" s="305"/>
      <c r="AO363" s="305"/>
      <c r="AP363" s="305"/>
      <c r="AQ363" s="305"/>
      <c r="AR363" s="305"/>
      <c r="AS363" s="305"/>
      <c r="AT363" s="305"/>
      <c r="AU363" s="305"/>
      <c r="AV363" s="305"/>
      <c r="AW363" s="305"/>
      <c r="AX363" s="305"/>
      <c r="AY363" s="305"/>
      <c r="AZ363" s="305"/>
      <c r="BA363" s="305"/>
      <c r="BB363" s="305"/>
      <c r="BC363" s="305"/>
      <c r="BD363" s="305"/>
      <c r="BE363" s="305"/>
      <c r="BF363" s="305"/>
      <c r="BG363" s="305"/>
      <c r="BH363" s="305"/>
      <c r="BI363" s="305"/>
      <c r="BJ363" s="305"/>
      <c r="BK363" s="305"/>
      <c r="BL363" s="305"/>
      <c r="BM363" s="305"/>
      <c r="BN363" s="305"/>
      <c r="BO363" s="305"/>
      <c r="BP363" s="305"/>
      <c r="BQ363" s="305"/>
      <c r="BR363" s="305"/>
      <c r="BS363" s="305"/>
      <c r="BT363" s="305"/>
      <c r="BU363" s="305"/>
      <c r="BV363" s="305"/>
      <c r="BW363" s="305"/>
      <c r="BX363" s="305"/>
      <c r="BY363" s="305"/>
      <c r="BZ363" s="305"/>
      <c r="CA363" s="305"/>
      <c r="CB363" s="305"/>
      <c r="CC363" s="305"/>
      <c r="CD363" s="305"/>
      <c r="CE363" s="305"/>
      <c r="CF363" s="305"/>
      <c r="CG363" s="305"/>
      <c r="CH363" s="305"/>
      <c r="CI363" s="305"/>
      <c r="CJ363" s="305"/>
      <c r="CK363" s="305"/>
      <c r="CL363" s="305"/>
      <c r="CM363" s="305"/>
      <c r="CN363" s="305"/>
      <c r="CO363" s="305"/>
      <c r="CP363" s="305"/>
      <c r="CQ363" s="305"/>
      <c r="CR363" s="305"/>
      <c r="CS363" s="305"/>
      <c r="CT363" s="305"/>
      <c r="CU363" s="305"/>
      <c r="CV363" s="305"/>
      <c r="CW363" s="305"/>
      <c r="CX363" s="305"/>
      <c r="CY363" s="305"/>
      <c r="CZ363" s="305"/>
      <c r="DA363" s="305"/>
    </row>
    <row r="364" spans="1:105" s="2" customFormat="1" ht="12.75">
      <c r="A364" s="305"/>
      <c r="B364" s="305"/>
      <c r="C364" s="305"/>
      <c r="D364" s="305"/>
      <c r="E364" s="305"/>
      <c r="F364" s="454"/>
      <c r="G364" s="454"/>
      <c r="H364" s="457"/>
      <c r="I364" s="458"/>
      <c r="J364" s="305"/>
      <c r="K364" s="305"/>
      <c r="L364" s="454"/>
      <c r="M364" s="305"/>
      <c r="N364" s="305"/>
      <c r="O364" s="305"/>
      <c r="P364" s="305"/>
      <c r="Q364" s="305"/>
      <c r="R364" s="305"/>
      <c r="S364" s="305"/>
      <c r="T364" s="305"/>
      <c r="U364" s="305"/>
      <c r="V364" s="305"/>
      <c r="W364" s="305"/>
      <c r="X364" s="305"/>
      <c r="Y364" s="305"/>
      <c r="Z364" s="305"/>
      <c r="AA364" s="305"/>
      <c r="AB364" s="305"/>
      <c r="AC364" s="305"/>
      <c r="AD364" s="305"/>
      <c r="AE364" s="305"/>
      <c r="AF364" s="305"/>
      <c r="AG364" s="305"/>
      <c r="AH364" s="305"/>
      <c r="AI364" s="305"/>
      <c r="AJ364" s="305"/>
      <c r="AK364" s="305"/>
      <c r="AL364" s="305"/>
      <c r="AM364" s="305"/>
      <c r="AN364" s="305"/>
      <c r="AO364" s="305"/>
      <c r="AP364" s="305"/>
      <c r="AQ364" s="305"/>
      <c r="AR364" s="305"/>
      <c r="AS364" s="305"/>
      <c r="AT364" s="305"/>
      <c r="AU364" s="305"/>
      <c r="AV364" s="305"/>
      <c r="AW364" s="305"/>
      <c r="AX364" s="305"/>
      <c r="AY364" s="305"/>
      <c r="AZ364" s="305"/>
      <c r="BA364" s="305"/>
      <c r="BB364" s="305"/>
      <c r="BC364" s="305"/>
      <c r="BD364" s="305"/>
      <c r="BE364" s="305"/>
      <c r="BF364" s="305"/>
      <c r="BG364" s="305"/>
      <c r="BH364" s="305"/>
      <c r="BI364" s="305"/>
      <c r="BJ364" s="305"/>
      <c r="BK364" s="305"/>
      <c r="BL364" s="305"/>
      <c r="BM364" s="305"/>
      <c r="BN364" s="305"/>
      <c r="BO364" s="305"/>
      <c r="BP364" s="305"/>
      <c r="BQ364" s="305"/>
      <c r="BR364" s="305"/>
      <c r="BS364" s="305"/>
      <c r="BT364" s="305"/>
      <c r="BU364" s="305"/>
      <c r="BV364" s="305"/>
      <c r="BW364" s="305"/>
      <c r="BX364" s="305"/>
      <c r="BY364" s="305"/>
      <c r="BZ364" s="305"/>
      <c r="CA364" s="305"/>
      <c r="CB364" s="305"/>
      <c r="CC364" s="305"/>
      <c r="CD364" s="305"/>
      <c r="CE364" s="305"/>
      <c r="CF364" s="305"/>
      <c r="CG364" s="305"/>
      <c r="CH364" s="305"/>
      <c r="CI364" s="305"/>
      <c r="CJ364" s="305"/>
      <c r="CK364" s="305"/>
      <c r="CL364" s="305"/>
      <c r="CM364" s="305"/>
      <c r="CN364" s="305"/>
      <c r="CO364" s="305"/>
      <c r="CP364" s="305"/>
      <c r="CQ364" s="305"/>
      <c r="CR364" s="305"/>
      <c r="CS364" s="305"/>
      <c r="CT364" s="305"/>
      <c r="CU364" s="305"/>
      <c r="CV364" s="305"/>
      <c r="CW364" s="305"/>
      <c r="CX364" s="305"/>
      <c r="CY364" s="305"/>
      <c r="CZ364" s="305"/>
      <c r="DA364" s="305"/>
    </row>
    <row r="365" spans="1:105" s="2" customFormat="1" ht="12.75">
      <c r="A365" s="305"/>
      <c r="B365" s="305"/>
      <c r="C365" s="305"/>
      <c r="D365" s="305"/>
      <c r="E365" s="305"/>
      <c r="F365" s="454"/>
      <c r="G365" s="454"/>
      <c r="H365" s="457"/>
      <c r="I365" s="458"/>
      <c r="J365" s="305"/>
      <c r="K365" s="305"/>
      <c r="L365" s="454"/>
      <c r="M365" s="305"/>
      <c r="N365" s="305"/>
      <c r="O365" s="305"/>
      <c r="P365" s="305"/>
      <c r="Q365" s="305"/>
      <c r="R365" s="305"/>
      <c r="S365" s="305"/>
      <c r="T365" s="305"/>
      <c r="U365" s="305"/>
      <c r="V365" s="305"/>
      <c r="W365" s="305"/>
      <c r="X365" s="305"/>
      <c r="Y365" s="305"/>
      <c r="Z365" s="305"/>
      <c r="AA365" s="305"/>
      <c r="AB365" s="305"/>
      <c r="AC365" s="305"/>
      <c r="AD365" s="305"/>
      <c r="AE365" s="305"/>
      <c r="AF365" s="305"/>
      <c r="AG365" s="305"/>
      <c r="AH365" s="305"/>
      <c r="AI365" s="305"/>
      <c r="AJ365" s="305"/>
      <c r="AK365" s="305"/>
      <c r="AL365" s="305"/>
      <c r="AM365" s="305"/>
      <c r="AN365" s="305"/>
      <c r="AO365" s="305"/>
      <c r="AP365" s="305"/>
      <c r="AQ365" s="305"/>
      <c r="AR365" s="305"/>
      <c r="AS365" s="305"/>
      <c r="AT365" s="305"/>
      <c r="AU365" s="305"/>
      <c r="AV365" s="305"/>
      <c r="AW365" s="305"/>
      <c r="AX365" s="305"/>
      <c r="AY365" s="305"/>
      <c r="AZ365" s="305"/>
      <c r="BA365" s="305"/>
      <c r="BB365" s="305"/>
      <c r="BC365" s="305"/>
      <c r="BD365" s="305"/>
      <c r="BE365" s="305"/>
      <c r="BF365" s="305"/>
      <c r="BG365" s="305"/>
      <c r="BH365" s="305"/>
      <c r="BI365" s="305"/>
      <c r="BJ365" s="305"/>
      <c r="BK365" s="305"/>
      <c r="BL365" s="305"/>
      <c r="BM365" s="305"/>
      <c r="BN365" s="305"/>
      <c r="BO365" s="305"/>
      <c r="BP365" s="305"/>
      <c r="BQ365" s="305"/>
      <c r="BR365" s="305"/>
      <c r="BS365" s="305"/>
      <c r="BT365" s="305"/>
      <c r="BU365" s="305"/>
      <c r="BV365" s="305"/>
      <c r="BW365" s="305"/>
      <c r="BX365" s="305"/>
      <c r="BY365" s="305"/>
      <c r="BZ365" s="305"/>
      <c r="CA365" s="305"/>
      <c r="CB365" s="305"/>
      <c r="CC365" s="305"/>
      <c r="CD365" s="305"/>
      <c r="CE365" s="305"/>
      <c r="CF365" s="305"/>
      <c r="CG365" s="305"/>
      <c r="CH365" s="305"/>
      <c r="CI365" s="305"/>
      <c r="CJ365" s="305"/>
      <c r="CK365" s="305"/>
      <c r="CL365" s="305"/>
      <c r="CM365" s="305"/>
      <c r="CN365" s="305"/>
      <c r="CO365" s="305"/>
      <c r="CP365" s="305"/>
      <c r="CQ365" s="305"/>
      <c r="CR365" s="305"/>
      <c r="CS365" s="305"/>
      <c r="CT365" s="305"/>
      <c r="CU365" s="305"/>
      <c r="CV365" s="305"/>
      <c r="CW365" s="305"/>
      <c r="CX365" s="305"/>
      <c r="CY365" s="305"/>
      <c r="CZ365" s="305"/>
      <c r="DA365" s="305"/>
    </row>
    <row r="366" spans="1:105" s="2" customFormat="1" ht="12.75">
      <c r="A366" s="305"/>
      <c r="B366" s="305"/>
      <c r="C366" s="305"/>
      <c r="D366" s="305"/>
      <c r="E366" s="305"/>
      <c r="F366" s="454"/>
      <c r="G366" s="454"/>
      <c r="H366" s="457"/>
      <c r="I366" s="458"/>
      <c r="J366" s="305"/>
      <c r="K366" s="305"/>
      <c r="L366" s="454"/>
      <c r="M366" s="305"/>
      <c r="N366" s="305"/>
      <c r="O366" s="305"/>
      <c r="P366" s="305"/>
      <c r="Q366" s="305"/>
      <c r="R366" s="305"/>
      <c r="S366" s="305"/>
      <c r="T366" s="305"/>
      <c r="U366" s="305"/>
      <c r="V366" s="305"/>
      <c r="W366" s="305"/>
      <c r="X366" s="305"/>
      <c r="Y366" s="305"/>
      <c r="Z366" s="305"/>
      <c r="AA366" s="305"/>
      <c r="AB366" s="305"/>
      <c r="AC366" s="305"/>
      <c r="AD366" s="305"/>
      <c r="AE366" s="305"/>
      <c r="AF366" s="305"/>
      <c r="AG366" s="305"/>
      <c r="AH366" s="305"/>
      <c r="AI366" s="305"/>
      <c r="AJ366" s="305"/>
      <c r="AK366" s="305"/>
      <c r="AL366" s="305"/>
      <c r="AM366" s="305"/>
      <c r="AN366" s="305"/>
      <c r="AO366" s="305"/>
      <c r="AP366" s="305"/>
      <c r="AQ366" s="305"/>
      <c r="AR366" s="305"/>
      <c r="AS366" s="305"/>
      <c r="AT366" s="305"/>
      <c r="AU366" s="305"/>
      <c r="AV366" s="305"/>
      <c r="AW366" s="305"/>
      <c r="AX366" s="305"/>
      <c r="AY366" s="305"/>
      <c r="AZ366" s="305"/>
      <c r="BA366" s="305"/>
      <c r="BB366" s="305"/>
      <c r="BC366" s="305"/>
      <c r="BD366" s="305"/>
      <c r="BE366" s="305"/>
      <c r="BF366" s="305"/>
      <c r="BG366" s="305"/>
      <c r="BH366" s="305"/>
      <c r="BI366" s="305"/>
      <c r="BJ366" s="305"/>
      <c r="BK366" s="305"/>
      <c r="BL366" s="305"/>
      <c r="BM366" s="305"/>
      <c r="BN366" s="305"/>
      <c r="BO366" s="305"/>
      <c r="BP366" s="305"/>
      <c r="BQ366" s="305"/>
      <c r="BR366" s="305"/>
      <c r="BS366" s="305"/>
      <c r="BT366" s="305"/>
      <c r="BU366" s="305"/>
      <c r="BV366" s="305"/>
      <c r="BW366" s="305"/>
      <c r="BX366" s="305"/>
      <c r="BY366" s="305"/>
      <c r="BZ366" s="305"/>
      <c r="CA366" s="305"/>
      <c r="CB366" s="305"/>
      <c r="CC366" s="305"/>
      <c r="CD366" s="305"/>
      <c r="CE366" s="305"/>
      <c r="CF366" s="305"/>
      <c r="CG366" s="305"/>
      <c r="CH366" s="305"/>
      <c r="CI366" s="305"/>
      <c r="CJ366" s="305"/>
      <c r="CK366" s="305"/>
      <c r="CL366" s="305"/>
      <c r="CM366" s="305"/>
      <c r="CN366" s="305"/>
      <c r="CO366" s="305"/>
      <c r="CP366" s="305"/>
      <c r="CQ366" s="305"/>
      <c r="CR366" s="305"/>
      <c r="CS366" s="305"/>
      <c r="CT366" s="305"/>
      <c r="CU366" s="305"/>
      <c r="CV366" s="305"/>
      <c r="CW366" s="305"/>
      <c r="CX366" s="305"/>
      <c r="CY366" s="305"/>
      <c r="CZ366" s="305"/>
      <c r="DA366" s="305"/>
    </row>
    <row r="367" spans="1:105" s="2" customFormat="1" ht="12.75">
      <c r="A367" s="305"/>
      <c r="B367" s="305"/>
      <c r="C367" s="305"/>
      <c r="D367" s="305"/>
      <c r="E367" s="305"/>
      <c r="F367" s="454"/>
      <c r="G367" s="454"/>
      <c r="H367" s="457"/>
      <c r="I367" s="458"/>
      <c r="J367" s="305"/>
      <c r="K367" s="305"/>
      <c r="L367" s="454"/>
      <c r="M367" s="305"/>
      <c r="N367" s="305"/>
      <c r="O367" s="305"/>
      <c r="P367" s="305"/>
      <c r="Q367" s="305"/>
      <c r="R367" s="305"/>
      <c r="S367" s="305"/>
      <c r="T367" s="305"/>
      <c r="U367" s="305"/>
      <c r="V367" s="305"/>
      <c r="W367" s="305"/>
      <c r="X367" s="305"/>
      <c r="Y367" s="305"/>
      <c r="Z367" s="305"/>
      <c r="AA367" s="305"/>
      <c r="AB367" s="305"/>
      <c r="AC367" s="305"/>
      <c r="AD367" s="305"/>
      <c r="AE367" s="305"/>
      <c r="AF367" s="305"/>
      <c r="AG367" s="305"/>
      <c r="AH367" s="305"/>
      <c r="AI367" s="305"/>
      <c r="AJ367" s="305"/>
      <c r="AK367" s="305"/>
      <c r="AL367" s="305"/>
      <c r="AM367" s="305"/>
      <c r="AN367" s="305"/>
      <c r="AO367" s="305"/>
      <c r="AP367" s="305"/>
      <c r="AQ367" s="305"/>
      <c r="AR367" s="305"/>
      <c r="AS367" s="305"/>
      <c r="AT367" s="305"/>
      <c r="AU367" s="305"/>
      <c r="AV367" s="305"/>
      <c r="AW367" s="305"/>
      <c r="AX367" s="305"/>
      <c r="AY367" s="305"/>
      <c r="AZ367" s="305"/>
      <c r="BA367" s="305"/>
      <c r="BB367" s="305"/>
      <c r="BC367" s="305"/>
      <c r="BD367" s="305"/>
      <c r="BE367" s="305"/>
      <c r="BF367" s="305"/>
      <c r="BG367" s="305"/>
      <c r="BH367" s="305"/>
      <c r="BI367" s="305"/>
      <c r="BJ367" s="305"/>
      <c r="BK367" s="305"/>
      <c r="BL367" s="305"/>
      <c r="BM367" s="305"/>
      <c r="BN367" s="305"/>
      <c r="BO367" s="305"/>
      <c r="BP367" s="305"/>
      <c r="BQ367" s="305"/>
      <c r="BR367" s="305"/>
      <c r="BS367" s="305"/>
      <c r="BT367" s="305"/>
      <c r="BU367" s="305"/>
      <c r="BV367" s="305"/>
      <c r="BW367" s="305"/>
      <c r="BX367" s="305"/>
      <c r="BY367" s="305"/>
      <c r="BZ367" s="305"/>
      <c r="CA367" s="305"/>
      <c r="CB367" s="305"/>
      <c r="CC367" s="305"/>
      <c r="CD367" s="305"/>
      <c r="CE367" s="305"/>
      <c r="CF367" s="305"/>
      <c r="CG367" s="305"/>
      <c r="CH367" s="305"/>
      <c r="CI367" s="305"/>
      <c r="CJ367" s="305"/>
      <c r="CK367" s="305"/>
      <c r="CL367" s="305"/>
      <c r="CM367" s="305"/>
      <c r="CN367" s="305"/>
      <c r="CO367" s="305"/>
      <c r="CP367" s="305"/>
      <c r="CQ367" s="305"/>
      <c r="CR367" s="305"/>
      <c r="CS367" s="305"/>
      <c r="CT367" s="305"/>
      <c r="CU367" s="305"/>
      <c r="CV367" s="305"/>
      <c r="CW367" s="305"/>
      <c r="CX367" s="305"/>
      <c r="CY367" s="305"/>
      <c r="CZ367" s="305"/>
      <c r="DA367" s="305"/>
    </row>
    <row r="368" spans="1:105" s="2" customFormat="1" ht="12.75">
      <c r="A368" s="305"/>
      <c r="B368" s="305"/>
      <c r="C368" s="305"/>
      <c r="D368" s="305"/>
      <c r="E368" s="305"/>
      <c r="F368" s="454"/>
      <c r="G368" s="454"/>
      <c r="H368" s="457"/>
      <c r="I368" s="458"/>
      <c r="J368" s="305"/>
      <c r="K368" s="305"/>
      <c r="L368" s="454"/>
      <c r="M368" s="305"/>
      <c r="N368" s="305"/>
      <c r="O368" s="305"/>
      <c r="P368" s="305"/>
      <c r="Q368" s="305"/>
      <c r="R368" s="305"/>
      <c r="S368" s="305"/>
      <c r="T368" s="305"/>
      <c r="U368" s="305"/>
      <c r="V368" s="305"/>
      <c r="W368" s="305"/>
      <c r="X368" s="305"/>
      <c r="Y368" s="305"/>
      <c r="Z368" s="305"/>
      <c r="AA368" s="305"/>
      <c r="AB368" s="305"/>
      <c r="AC368" s="305"/>
      <c r="AD368" s="305"/>
      <c r="AE368" s="305"/>
      <c r="AF368" s="305"/>
      <c r="AG368" s="305"/>
      <c r="AH368" s="305"/>
      <c r="AI368" s="305"/>
      <c r="AJ368" s="305"/>
      <c r="AK368" s="305"/>
      <c r="AL368" s="305"/>
      <c r="AM368" s="305"/>
      <c r="AN368" s="305"/>
      <c r="AO368" s="305"/>
      <c r="AP368" s="305"/>
      <c r="AQ368" s="305"/>
      <c r="AR368" s="305"/>
      <c r="AS368" s="305"/>
      <c r="AT368" s="305"/>
      <c r="AU368" s="305"/>
      <c r="AV368" s="305"/>
      <c r="AW368" s="305"/>
      <c r="AX368" s="305"/>
      <c r="AY368" s="305"/>
      <c r="AZ368" s="305"/>
      <c r="BA368" s="305"/>
      <c r="BB368" s="305"/>
      <c r="BC368" s="305"/>
      <c r="BD368" s="305"/>
      <c r="BE368" s="305"/>
      <c r="BF368" s="305"/>
      <c r="BG368" s="305"/>
      <c r="BH368" s="305"/>
      <c r="BI368" s="305"/>
      <c r="BJ368" s="305"/>
      <c r="BK368" s="305"/>
      <c r="BL368" s="305"/>
      <c r="BM368" s="305"/>
      <c r="BN368" s="305"/>
      <c r="BO368" s="305"/>
      <c r="BP368" s="305"/>
      <c r="BQ368" s="305"/>
      <c r="BR368" s="305"/>
      <c r="BS368" s="305"/>
      <c r="BT368" s="305"/>
      <c r="BU368" s="305"/>
      <c r="BV368" s="305"/>
      <c r="BW368" s="305"/>
      <c r="BX368" s="305"/>
      <c r="BY368" s="305"/>
      <c r="BZ368" s="305"/>
      <c r="CA368" s="305"/>
      <c r="CB368" s="305"/>
      <c r="CC368" s="305"/>
      <c r="CD368" s="305"/>
      <c r="CE368" s="305"/>
      <c r="CF368" s="305"/>
      <c r="CG368" s="305"/>
      <c r="CH368" s="305"/>
      <c r="CI368" s="305"/>
      <c r="CJ368" s="305"/>
      <c r="CK368" s="305"/>
      <c r="CL368" s="305"/>
      <c r="CM368" s="305"/>
      <c r="CN368" s="305"/>
      <c r="CO368" s="305"/>
      <c r="CP368" s="305"/>
      <c r="CQ368" s="305"/>
      <c r="CR368" s="305"/>
      <c r="CS368" s="305"/>
      <c r="CT368" s="305"/>
      <c r="CU368" s="305"/>
      <c r="CV368" s="305"/>
      <c r="CW368" s="305"/>
      <c r="CX368" s="305"/>
      <c r="CY368" s="305"/>
      <c r="CZ368" s="305"/>
      <c r="DA368" s="305"/>
    </row>
    <row r="369" spans="1:105" s="2" customFormat="1" ht="12.75">
      <c r="A369" s="305"/>
      <c r="B369" s="305"/>
      <c r="C369" s="305"/>
      <c r="D369" s="305"/>
      <c r="E369" s="305"/>
      <c r="F369" s="454"/>
      <c r="G369" s="454"/>
      <c r="H369" s="457"/>
      <c r="I369" s="458"/>
      <c r="J369" s="305"/>
      <c r="K369" s="305"/>
      <c r="L369" s="454"/>
      <c r="M369" s="305"/>
      <c r="N369" s="305"/>
      <c r="O369" s="305"/>
      <c r="P369" s="305"/>
      <c r="Q369" s="305"/>
      <c r="R369" s="305"/>
      <c r="S369" s="305"/>
      <c r="T369" s="305"/>
      <c r="U369" s="305"/>
      <c r="V369" s="305"/>
      <c r="W369" s="305"/>
      <c r="X369" s="305"/>
      <c r="Y369" s="305"/>
      <c r="Z369" s="305"/>
      <c r="AA369" s="305"/>
      <c r="AB369" s="305"/>
      <c r="AC369" s="305"/>
      <c r="AD369" s="305"/>
      <c r="AE369" s="305"/>
      <c r="AF369" s="305"/>
      <c r="AG369" s="305"/>
      <c r="AH369" s="305"/>
      <c r="AI369" s="305"/>
      <c r="AJ369" s="305"/>
      <c r="AK369" s="305"/>
      <c r="AL369" s="305"/>
      <c r="AM369" s="305"/>
      <c r="AN369" s="305"/>
      <c r="AO369" s="305"/>
      <c r="AP369" s="305"/>
      <c r="AQ369" s="305"/>
      <c r="AR369" s="305"/>
      <c r="AS369" s="305"/>
      <c r="AT369" s="305"/>
      <c r="AU369" s="305"/>
      <c r="AV369" s="305"/>
      <c r="AW369" s="305"/>
      <c r="AX369" s="305"/>
      <c r="AY369" s="305"/>
      <c r="AZ369" s="305"/>
      <c r="BA369" s="305"/>
      <c r="BB369" s="305"/>
      <c r="BC369" s="305"/>
      <c r="BD369" s="305"/>
      <c r="BE369" s="305"/>
      <c r="BF369" s="305"/>
      <c r="BG369" s="305"/>
      <c r="BH369" s="305"/>
      <c r="BI369" s="305"/>
      <c r="BJ369" s="305"/>
      <c r="BK369" s="305"/>
      <c r="BL369" s="305"/>
      <c r="BM369" s="305"/>
      <c r="BN369" s="305"/>
      <c r="BO369" s="305"/>
      <c r="BP369" s="305"/>
      <c r="BQ369" s="305"/>
      <c r="BR369" s="305"/>
      <c r="BS369" s="305"/>
      <c r="BT369" s="305"/>
      <c r="BU369" s="305"/>
      <c r="BV369" s="305"/>
      <c r="BW369" s="305"/>
      <c r="BX369" s="305"/>
      <c r="BY369" s="305"/>
      <c r="BZ369" s="305"/>
      <c r="CA369" s="305"/>
      <c r="CB369" s="305"/>
      <c r="CC369" s="305"/>
      <c r="CD369" s="305"/>
      <c r="CE369" s="305"/>
      <c r="CF369" s="305"/>
      <c r="CG369" s="305"/>
      <c r="CH369" s="305"/>
      <c r="CI369" s="305"/>
      <c r="CJ369" s="305"/>
      <c r="CK369" s="305"/>
      <c r="CL369" s="305"/>
      <c r="CM369" s="305"/>
      <c r="CN369" s="305"/>
      <c r="CO369" s="305"/>
      <c r="CP369" s="305"/>
      <c r="CQ369" s="305"/>
      <c r="CR369" s="305"/>
      <c r="CS369" s="305"/>
      <c r="CT369" s="305"/>
      <c r="CU369" s="305"/>
      <c r="CV369" s="305"/>
      <c r="CW369" s="305"/>
      <c r="CX369" s="305"/>
      <c r="CY369" s="305"/>
      <c r="CZ369" s="305"/>
      <c r="DA369" s="305"/>
    </row>
    <row r="370" spans="1:105" s="2" customFormat="1" ht="12.75">
      <c r="A370" s="305"/>
      <c r="B370" s="305"/>
      <c r="C370" s="305"/>
      <c r="D370" s="305"/>
      <c r="E370" s="305"/>
      <c r="F370" s="454"/>
      <c r="G370" s="454"/>
      <c r="H370" s="457"/>
      <c r="I370" s="458"/>
      <c r="J370" s="305"/>
      <c r="K370" s="305"/>
      <c r="L370" s="454"/>
      <c r="M370" s="305"/>
      <c r="N370" s="305"/>
      <c r="O370" s="305"/>
      <c r="P370" s="305"/>
      <c r="Q370" s="305"/>
      <c r="R370" s="305"/>
      <c r="S370" s="305"/>
      <c r="T370" s="305"/>
      <c r="U370" s="305"/>
      <c r="V370" s="305"/>
      <c r="W370" s="305"/>
      <c r="X370" s="305"/>
      <c r="Y370" s="305"/>
      <c r="Z370" s="305"/>
      <c r="AA370" s="305"/>
      <c r="AB370" s="305"/>
      <c r="AC370" s="305"/>
      <c r="AD370" s="305"/>
      <c r="AE370" s="305"/>
      <c r="AF370" s="305"/>
      <c r="AG370" s="305"/>
      <c r="AH370" s="305"/>
      <c r="AI370" s="305"/>
      <c r="AJ370" s="305"/>
      <c r="AK370" s="305"/>
      <c r="AL370" s="305"/>
      <c r="AM370" s="305"/>
      <c r="AN370" s="305"/>
      <c r="AO370" s="305"/>
      <c r="AP370" s="305"/>
      <c r="AQ370" s="305"/>
      <c r="AR370" s="305"/>
      <c r="AS370" s="305"/>
      <c r="AT370" s="305"/>
      <c r="AU370" s="305"/>
      <c r="AV370" s="305"/>
      <c r="AW370" s="305"/>
      <c r="AX370" s="305"/>
      <c r="AY370" s="305"/>
      <c r="AZ370" s="305"/>
      <c r="BA370" s="305"/>
      <c r="BB370" s="305"/>
      <c r="BC370" s="305"/>
      <c r="BD370" s="305"/>
      <c r="BE370" s="305"/>
      <c r="BF370" s="305"/>
      <c r="BG370" s="305"/>
      <c r="BH370" s="305"/>
      <c r="BI370" s="305"/>
      <c r="BJ370" s="305"/>
      <c r="BK370" s="305"/>
      <c r="BL370" s="305"/>
      <c r="BM370" s="305"/>
      <c r="BN370" s="305"/>
      <c r="BO370" s="305"/>
      <c r="BP370" s="305"/>
      <c r="BQ370" s="305"/>
      <c r="BR370" s="305"/>
      <c r="BS370" s="305"/>
      <c r="BT370" s="305"/>
      <c r="BU370" s="305"/>
      <c r="BV370" s="305"/>
      <c r="BW370" s="305"/>
      <c r="BX370" s="305"/>
      <c r="BY370" s="305"/>
      <c r="BZ370" s="305"/>
      <c r="CA370" s="305"/>
      <c r="CB370" s="305"/>
      <c r="CC370" s="305"/>
      <c r="CD370" s="305"/>
      <c r="CE370" s="305"/>
      <c r="CF370" s="305"/>
      <c r="CG370" s="305"/>
      <c r="CH370" s="305"/>
      <c r="CI370" s="305"/>
      <c r="CJ370" s="305"/>
      <c r="CK370" s="305"/>
      <c r="CL370" s="305"/>
      <c r="CM370" s="305"/>
      <c r="CN370" s="305"/>
      <c r="CO370" s="305"/>
      <c r="CP370" s="305"/>
      <c r="CQ370" s="305"/>
      <c r="CR370" s="305"/>
      <c r="CS370" s="305"/>
      <c r="CT370" s="305"/>
      <c r="CU370" s="305"/>
      <c r="CV370" s="305"/>
      <c r="CW370" s="305"/>
      <c r="CX370" s="305"/>
      <c r="CY370" s="305"/>
      <c r="CZ370" s="305"/>
      <c r="DA370" s="305"/>
    </row>
    <row r="371" spans="1:105" s="2" customFormat="1" ht="12.75">
      <c r="A371" s="305"/>
      <c r="B371" s="305"/>
      <c r="C371" s="305"/>
      <c r="D371" s="305"/>
      <c r="E371" s="305"/>
      <c r="F371" s="454"/>
      <c r="G371" s="454"/>
      <c r="H371" s="457"/>
      <c r="I371" s="458"/>
      <c r="J371" s="305"/>
      <c r="K371" s="305"/>
      <c r="L371" s="454"/>
      <c r="M371" s="305"/>
      <c r="N371" s="305"/>
      <c r="O371" s="305"/>
      <c r="P371" s="305"/>
      <c r="Q371" s="305"/>
      <c r="R371" s="305"/>
      <c r="S371" s="305"/>
      <c r="T371" s="305"/>
      <c r="U371" s="305"/>
      <c r="V371" s="305"/>
      <c r="W371" s="305"/>
      <c r="X371" s="305"/>
      <c r="Y371" s="305"/>
      <c r="Z371" s="305"/>
      <c r="AA371" s="305"/>
      <c r="AB371" s="305"/>
      <c r="AC371" s="305"/>
      <c r="AD371" s="305"/>
      <c r="AE371" s="305"/>
      <c r="AF371" s="305"/>
      <c r="AG371" s="305"/>
      <c r="AH371" s="305"/>
      <c r="AI371" s="305"/>
      <c r="AJ371" s="305"/>
      <c r="AK371" s="305"/>
      <c r="AL371" s="305"/>
      <c r="AM371" s="305"/>
      <c r="AN371" s="305"/>
      <c r="AO371" s="305"/>
      <c r="AP371" s="305"/>
      <c r="AQ371" s="305"/>
      <c r="AR371" s="305"/>
      <c r="AS371" s="305"/>
      <c r="AT371" s="305"/>
      <c r="AU371" s="305"/>
      <c r="AV371" s="305"/>
      <c r="AW371" s="305"/>
      <c r="AX371" s="305"/>
      <c r="AY371" s="305"/>
      <c r="AZ371" s="305"/>
      <c r="BA371" s="305"/>
      <c r="BB371" s="305"/>
      <c r="BC371" s="305"/>
      <c r="BD371" s="305"/>
      <c r="BE371" s="305"/>
      <c r="BF371" s="305"/>
      <c r="BG371" s="305"/>
      <c r="BH371" s="305"/>
      <c r="BI371" s="305"/>
      <c r="BJ371" s="305"/>
      <c r="BK371" s="305"/>
      <c r="BL371" s="305"/>
      <c r="BM371" s="305"/>
      <c r="BN371" s="305"/>
      <c r="BO371" s="305"/>
      <c r="BP371" s="305"/>
      <c r="BQ371" s="305"/>
      <c r="BR371" s="305"/>
      <c r="BS371" s="305"/>
      <c r="BT371" s="305"/>
      <c r="BU371" s="305"/>
      <c r="BV371" s="305"/>
      <c r="BW371" s="305"/>
      <c r="BX371" s="305"/>
      <c r="BY371" s="305"/>
      <c r="BZ371" s="305"/>
      <c r="CA371" s="305"/>
      <c r="CB371" s="305"/>
      <c r="CC371" s="305"/>
      <c r="CD371" s="305"/>
      <c r="CE371" s="305"/>
      <c r="CF371" s="305"/>
      <c r="CG371" s="305"/>
      <c r="CH371" s="305"/>
      <c r="CI371" s="305"/>
      <c r="CJ371" s="305"/>
      <c r="CK371" s="305"/>
      <c r="CL371" s="305"/>
      <c r="CM371" s="305"/>
      <c r="CN371" s="305"/>
      <c r="CO371" s="305"/>
      <c r="CP371" s="305"/>
      <c r="CQ371" s="305"/>
      <c r="CR371" s="305"/>
      <c r="CS371" s="305"/>
      <c r="CT371" s="305"/>
      <c r="CU371" s="305"/>
      <c r="CV371" s="305"/>
      <c r="CW371" s="305"/>
      <c r="CX371" s="305"/>
      <c r="CY371" s="305"/>
      <c r="CZ371" s="305"/>
      <c r="DA371" s="305"/>
    </row>
    <row r="372" spans="1:105" s="2" customFormat="1" ht="12.75">
      <c r="A372" s="305"/>
      <c r="B372" s="305"/>
      <c r="C372" s="305"/>
      <c r="D372" s="305"/>
      <c r="E372" s="305"/>
      <c r="F372" s="454"/>
      <c r="G372" s="454"/>
      <c r="H372" s="457"/>
      <c r="I372" s="458"/>
      <c r="J372" s="305"/>
      <c r="K372" s="305"/>
      <c r="L372" s="454"/>
      <c r="M372" s="305"/>
      <c r="N372" s="305"/>
      <c r="O372" s="305"/>
      <c r="P372" s="305"/>
      <c r="Q372" s="305"/>
      <c r="R372" s="305"/>
      <c r="S372" s="305"/>
      <c r="T372" s="305"/>
      <c r="U372" s="305"/>
      <c r="V372" s="305"/>
      <c r="W372" s="305"/>
      <c r="X372" s="305"/>
      <c r="Y372" s="305"/>
      <c r="Z372" s="305"/>
      <c r="AA372" s="305"/>
      <c r="AB372" s="305"/>
      <c r="AC372" s="305"/>
      <c r="AD372" s="305"/>
      <c r="AE372" s="305"/>
      <c r="AF372" s="305"/>
      <c r="AG372" s="305"/>
      <c r="AH372" s="305"/>
      <c r="AI372" s="305"/>
      <c r="AJ372" s="305"/>
      <c r="AK372" s="305"/>
      <c r="AL372" s="305"/>
      <c r="AM372" s="305"/>
      <c r="AN372" s="305"/>
      <c r="AO372" s="305"/>
      <c r="AP372" s="305"/>
      <c r="AQ372" s="305"/>
      <c r="AR372" s="305"/>
      <c r="AS372" s="305"/>
      <c r="AT372" s="305"/>
      <c r="AU372" s="305"/>
      <c r="AV372" s="305"/>
      <c r="AW372" s="305"/>
      <c r="AX372" s="305"/>
      <c r="AY372" s="305"/>
      <c r="AZ372" s="305"/>
      <c r="BA372" s="305"/>
      <c r="BB372" s="305"/>
      <c r="BC372" s="305"/>
      <c r="BD372" s="305"/>
      <c r="BE372" s="305"/>
      <c r="BF372" s="305"/>
      <c r="BG372" s="305"/>
      <c r="BH372" s="305"/>
      <c r="BI372" s="305"/>
      <c r="BJ372" s="305"/>
      <c r="BK372" s="305"/>
      <c r="BL372" s="305"/>
      <c r="BM372" s="305"/>
      <c r="BN372" s="305"/>
      <c r="BO372" s="305"/>
      <c r="BP372" s="305"/>
      <c r="BQ372" s="305"/>
      <c r="BR372" s="305"/>
      <c r="BS372" s="305"/>
      <c r="BT372" s="305"/>
      <c r="BU372" s="305"/>
      <c r="BV372" s="305"/>
      <c r="BW372" s="305"/>
      <c r="BX372" s="305"/>
      <c r="BY372" s="305"/>
      <c r="BZ372" s="305"/>
      <c r="CA372" s="305"/>
      <c r="CB372" s="305"/>
      <c r="CC372" s="305"/>
      <c r="CD372" s="305"/>
      <c r="CE372" s="305"/>
      <c r="CF372" s="305"/>
      <c r="CG372" s="305"/>
      <c r="CH372" s="305"/>
      <c r="CI372" s="305"/>
      <c r="CJ372" s="305"/>
      <c r="CK372" s="305"/>
      <c r="CL372" s="305"/>
      <c r="CM372" s="305"/>
      <c r="CN372" s="305"/>
      <c r="CO372" s="305"/>
      <c r="CP372" s="305"/>
      <c r="CQ372" s="305"/>
      <c r="CR372" s="305"/>
      <c r="CS372" s="305"/>
      <c r="CT372" s="305"/>
      <c r="CU372" s="305"/>
      <c r="CV372" s="305"/>
      <c r="CW372" s="305"/>
      <c r="CX372" s="305"/>
      <c r="CY372" s="305"/>
      <c r="CZ372" s="305"/>
      <c r="DA372" s="305"/>
    </row>
    <row r="373" spans="1:105" s="2" customFormat="1" ht="12.75">
      <c r="A373" s="305"/>
      <c r="B373" s="305"/>
      <c r="C373" s="305"/>
      <c r="D373" s="305"/>
      <c r="E373" s="305"/>
      <c r="F373" s="454"/>
      <c r="G373" s="454"/>
      <c r="H373" s="457"/>
      <c r="I373" s="458"/>
      <c r="J373" s="305"/>
      <c r="K373" s="305"/>
      <c r="L373" s="454"/>
      <c r="M373" s="305"/>
      <c r="N373" s="305"/>
      <c r="O373" s="305"/>
      <c r="P373" s="305"/>
      <c r="Q373" s="305"/>
      <c r="R373" s="305"/>
      <c r="S373" s="305"/>
      <c r="T373" s="305"/>
      <c r="U373" s="305"/>
      <c r="V373" s="305"/>
      <c r="W373" s="305"/>
      <c r="X373" s="305"/>
      <c r="Y373" s="305"/>
      <c r="Z373" s="305"/>
      <c r="AA373" s="305"/>
      <c r="AB373" s="305"/>
      <c r="AC373" s="305"/>
      <c r="AD373" s="305"/>
      <c r="AE373" s="305"/>
      <c r="AF373" s="305"/>
      <c r="AG373" s="305"/>
      <c r="AH373" s="305"/>
      <c r="AI373" s="305"/>
      <c r="AJ373" s="305"/>
      <c r="AK373" s="305"/>
      <c r="AL373" s="305"/>
      <c r="AM373" s="305"/>
      <c r="AN373" s="305"/>
      <c r="AO373" s="305"/>
      <c r="AP373" s="305"/>
      <c r="AQ373" s="305"/>
      <c r="AR373" s="305"/>
      <c r="AS373" s="305"/>
      <c r="AT373" s="305"/>
      <c r="AU373" s="305"/>
      <c r="AV373" s="305"/>
      <c r="AW373" s="305"/>
      <c r="AX373" s="305"/>
      <c r="AY373" s="305"/>
      <c r="AZ373" s="305"/>
      <c r="BA373" s="305"/>
      <c r="BB373" s="305"/>
      <c r="BC373" s="305"/>
      <c r="BD373" s="305"/>
      <c r="BE373" s="305"/>
      <c r="BF373" s="305"/>
      <c r="BG373" s="305"/>
      <c r="BH373" s="305"/>
      <c r="BI373" s="305"/>
      <c r="BJ373" s="305"/>
      <c r="BK373" s="305"/>
      <c r="BL373" s="305"/>
      <c r="BM373" s="305"/>
      <c r="BN373" s="305"/>
      <c r="BO373" s="305"/>
      <c r="BP373" s="305"/>
      <c r="BQ373" s="305"/>
      <c r="BR373" s="305"/>
      <c r="BS373" s="305"/>
      <c r="BT373" s="305"/>
      <c r="BU373" s="305"/>
      <c r="BV373" s="305"/>
      <c r="BW373" s="305"/>
      <c r="BX373" s="305"/>
      <c r="BY373" s="305"/>
      <c r="BZ373" s="305"/>
      <c r="CA373" s="305"/>
      <c r="CB373" s="305"/>
      <c r="CC373" s="305"/>
      <c r="CD373" s="305"/>
      <c r="CE373" s="305"/>
      <c r="CF373" s="305"/>
      <c r="CG373" s="305"/>
      <c r="CH373" s="305"/>
      <c r="CI373" s="305"/>
      <c r="CJ373" s="305"/>
      <c r="CK373" s="305"/>
      <c r="CL373" s="305"/>
      <c r="CM373" s="305"/>
      <c r="CN373" s="305"/>
      <c r="CO373" s="305"/>
      <c r="CP373" s="305"/>
      <c r="CQ373" s="305"/>
      <c r="CR373" s="305"/>
      <c r="CS373" s="305"/>
      <c r="CT373" s="305"/>
      <c r="CU373" s="305"/>
      <c r="CV373" s="305"/>
      <c r="CW373" s="305"/>
      <c r="CX373" s="305"/>
      <c r="CY373" s="305"/>
      <c r="CZ373" s="305"/>
      <c r="DA373" s="305"/>
    </row>
    <row r="374" spans="1:105" s="2" customFormat="1" ht="12.75">
      <c r="A374" s="305"/>
      <c r="B374" s="305"/>
      <c r="C374" s="305"/>
      <c r="D374" s="305"/>
      <c r="E374" s="305"/>
      <c r="F374" s="454"/>
      <c r="G374" s="454"/>
      <c r="H374" s="457"/>
      <c r="I374" s="458"/>
      <c r="J374" s="305"/>
      <c r="K374" s="305"/>
      <c r="L374" s="454"/>
      <c r="M374" s="305"/>
      <c r="N374" s="305"/>
      <c r="O374" s="305"/>
      <c r="P374" s="305"/>
      <c r="Q374" s="305"/>
      <c r="R374" s="305"/>
      <c r="S374" s="305"/>
      <c r="T374" s="305"/>
      <c r="U374" s="305"/>
      <c r="V374" s="305"/>
      <c r="W374" s="305"/>
      <c r="X374" s="305"/>
      <c r="Y374" s="305"/>
      <c r="Z374" s="305"/>
      <c r="AA374" s="305"/>
      <c r="AB374" s="305"/>
      <c r="AC374" s="305"/>
      <c r="AD374" s="305"/>
      <c r="AE374" s="305"/>
      <c r="AF374" s="305"/>
      <c r="AG374" s="305"/>
      <c r="AH374" s="305"/>
      <c r="AI374" s="305"/>
      <c r="AJ374" s="305"/>
      <c r="AK374" s="305"/>
      <c r="AL374" s="305"/>
      <c r="AM374" s="305"/>
      <c r="AN374" s="305"/>
      <c r="AO374" s="305"/>
      <c r="AP374" s="305"/>
      <c r="AQ374" s="305"/>
      <c r="AR374" s="305"/>
      <c r="AS374" s="305"/>
      <c r="AT374" s="305"/>
      <c r="AU374" s="305"/>
      <c r="AV374" s="305"/>
      <c r="AW374" s="305"/>
      <c r="AX374" s="305"/>
      <c r="AY374" s="305"/>
      <c r="AZ374" s="305"/>
      <c r="BA374" s="305"/>
      <c r="BB374" s="305"/>
      <c r="BC374" s="305"/>
      <c r="BD374" s="305"/>
      <c r="BE374" s="305"/>
      <c r="BF374" s="305"/>
      <c r="BG374" s="305"/>
      <c r="BH374" s="305"/>
      <c r="BI374" s="305"/>
      <c r="BJ374" s="305"/>
      <c r="BK374" s="305"/>
      <c r="BL374" s="305"/>
      <c r="BM374" s="305"/>
      <c r="BN374" s="305"/>
      <c r="BO374" s="305"/>
      <c r="BP374" s="305"/>
      <c r="BQ374" s="305"/>
      <c r="BR374" s="305"/>
      <c r="BS374" s="305"/>
      <c r="BT374" s="305"/>
      <c r="BU374" s="305"/>
      <c r="BV374" s="305"/>
      <c r="BW374" s="305"/>
      <c r="BX374" s="305"/>
      <c r="BY374" s="305"/>
      <c r="BZ374" s="305"/>
      <c r="CA374" s="305"/>
      <c r="CB374" s="305"/>
      <c r="CC374" s="305"/>
      <c r="CD374" s="305"/>
      <c r="CE374" s="305"/>
      <c r="CF374" s="305"/>
      <c r="CG374" s="305"/>
      <c r="CH374" s="305"/>
      <c r="CI374" s="305"/>
      <c r="CJ374" s="305"/>
      <c r="CK374" s="305"/>
      <c r="CL374" s="305"/>
      <c r="CM374" s="305"/>
      <c r="CN374" s="305"/>
      <c r="CO374" s="305"/>
      <c r="CP374" s="305"/>
      <c r="CQ374" s="305"/>
      <c r="CR374" s="305"/>
      <c r="CS374" s="305"/>
      <c r="CT374" s="305"/>
      <c r="CU374" s="305"/>
      <c r="CV374" s="305"/>
      <c r="CW374" s="305"/>
      <c r="CX374" s="305"/>
      <c r="CY374" s="305"/>
      <c r="CZ374" s="305"/>
      <c r="DA374" s="305"/>
    </row>
    <row r="375" spans="1:105" s="2" customFormat="1" ht="12.75">
      <c r="A375" s="305"/>
      <c r="B375" s="305"/>
      <c r="C375" s="305"/>
      <c r="D375" s="305"/>
      <c r="E375" s="305"/>
      <c r="F375" s="454"/>
      <c r="G375" s="454"/>
      <c r="H375" s="457"/>
      <c r="I375" s="458"/>
      <c r="J375" s="305"/>
      <c r="K375" s="305"/>
      <c r="L375" s="454"/>
      <c r="M375" s="305"/>
      <c r="N375" s="305"/>
      <c r="O375" s="305"/>
      <c r="P375" s="305"/>
      <c r="Q375" s="305"/>
      <c r="R375" s="305"/>
      <c r="S375" s="305"/>
      <c r="T375" s="305"/>
      <c r="U375" s="305"/>
      <c r="V375" s="305"/>
      <c r="W375" s="305"/>
      <c r="X375" s="305"/>
      <c r="Y375" s="305"/>
      <c r="Z375" s="305"/>
      <c r="AA375" s="305"/>
      <c r="AB375" s="305"/>
      <c r="AC375" s="305"/>
      <c r="AD375" s="305"/>
      <c r="AE375" s="305"/>
      <c r="AF375" s="305"/>
      <c r="AG375" s="305"/>
      <c r="AH375" s="305"/>
      <c r="AI375" s="305"/>
      <c r="AJ375" s="305"/>
      <c r="AK375" s="305"/>
      <c r="AL375" s="305"/>
      <c r="AM375" s="305"/>
      <c r="AN375" s="305"/>
      <c r="AO375" s="305"/>
      <c r="AP375" s="305"/>
      <c r="AQ375" s="305"/>
      <c r="AR375" s="305"/>
      <c r="AS375" s="305"/>
      <c r="AT375" s="305"/>
      <c r="AU375" s="305"/>
      <c r="AV375" s="305"/>
      <c r="AW375" s="305"/>
      <c r="AX375" s="305"/>
      <c r="AY375" s="305"/>
      <c r="AZ375" s="305"/>
      <c r="BA375" s="305"/>
      <c r="BB375" s="305"/>
      <c r="BC375" s="305"/>
      <c r="BD375" s="305"/>
      <c r="BE375" s="305"/>
      <c r="BF375" s="305"/>
      <c r="BG375" s="305"/>
      <c r="BH375" s="305"/>
      <c r="BI375" s="305"/>
      <c r="BJ375" s="305"/>
      <c r="BK375" s="305"/>
      <c r="BL375" s="305"/>
      <c r="BM375" s="305"/>
      <c r="BN375" s="305"/>
      <c r="BO375" s="305"/>
      <c r="BP375" s="305"/>
      <c r="BQ375" s="305"/>
      <c r="BR375" s="305"/>
      <c r="BS375" s="305"/>
      <c r="BT375" s="305"/>
      <c r="BU375" s="305"/>
      <c r="BV375" s="305"/>
      <c r="BW375" s="305"/>
      <c r="BX375" s="305"/>
      <c r="BY375" s="305"/>
      <c r="BZ375" s="305"/>
      <c r="CA375" s="305"/>
      <c r="CB375" s="305"/>
      <c r="CC375" s="305"/>
      <c r="CD375" s="305"/>
      <c r="CE375" s="305"/>
      <c r="CF375" s="305"/>
      <c r="CG375" s="305"/>
      <c r="CH375" s="305"/>
      <c r="CI375" s="305"/>
      <c r="CJ375" s="305"/>
      <c r="CK375" s="305"/>
      <c r="CL375" s="305"/>
      <c r="CM375" s="305"/>
      <c r="CN375" s="305"/>
      <c r="CO375" s="305"/>
      <c r="CP375" s="305"/>
      <c r="CQ375" s="305"/>
      <c r="CR375" s="305"/>
      <c r="CS375" s="305"/>
      <c r="CT375" s="305"/>
      <c r="CU375" s="305"/>
      <c r="CV375" s="305"/>
      <c r="CW375" s="305"/>
      <c r="CX375" s="305"/>
      <c r="CY375" s="305"/>
      <c r="CZ375" s="305"/>
      <c r="DA375" s="305"/>
    </row>
    <row r="376" spans="1:105" s="2" customFormat="1" ht="12.75">
      <c r="A376" s="305"/>
      <c r="B376" s="305"/>
      <c r="C376" s="305"/>
      <c r="D376" s="305"/>
      <c r="E376" s="305"/>
      <c r="F376" s="454"/>
      <c r="G376" s="454"/>
      <c r="H376" s="457"/>
      <c r="I376" s="458"/>
      <c r="J376" s="305"/>
      <c r="K376" s="305"/>
      <c r="L376" s="454"/>
      <c r="M376" s="305"/>
      <c r="N376" s="305"/>
      <c r="O376" s="305"/>
      <c r="P376" s="305"/>
      <c r="Q376" s="305"/>
      <c r="R376" s="305"/>
      <c r="S376" s="305"/>
      <c r="T376" s="305"/>
      <c r="U376" s="305"/>
      <c r="V376" s="305"/>
      <c r="W376" s="305"/>
      <c r="X376" s="305"/>
      <c r="Y376" s="305"/>
      <c r="Z376" s="305"/>
      <c r="AA376" s="305"/>
      <c r="AB376" s="305"/>
      <c r="AC376" s="305"/>
      <c r="AD376" s="305"/>
      <c r="AE376" s="305"/>
      <c r="AF376" s="305"/>
      <c r="AG376" s="305"/>
      <c r="AH376" s="305"/>
      <c r="AI376" s="305"/>
      <c r="AJ376" s="305"/>
      <c r="AK376" s="305"/>
      <c r="AL376" s="305"/>
      <c r="AM376" s="305"/>
      <c r="AN376" s="305"/>
      <c r="AO376" s="305"/>
      <c r="AP376" s="305"/>
      <c r="AQ376" s="305"/>
      <c r="AR376" s="305"/>
      <c r="AS376" s="305"/>
      <c r="AT376" s="305"/>
      <c r="AU376" s="305"/>
      <c r="AV376" s="305"/>
      <c r="AW376" s="305"/>
      <c r="AX376" s="305"/>
      <c r="AY376" s="305"/>
      <c r="AZ376" s="305"/>
      <c r="BA376" s="305"/>
      <c r="BB376" s="305"/>
      <c r="BC376" s="305"/>
      <c r="BD376" s="305"/>
      <c r="BE376" s="305"/>
      <c r="BF376" s="305"/>
      <c r="BG376" s="305"/>
      <c r="BH376" s="305"/>
      <c r="BI376" s="305"/>
      <c r="BJ376" s="305"/>
      <c r="BK376" s="305"/>
      <c r="BL376" s="305"/>
      <c r="BM376" s="305"/>
      <c r="BN376" s="305"/>
      <c r="BO376" s="305"/>
      <c r="BP376" s="305"/>
      <c r="BQ376" s="305"/>
      <c r="BR376" s="305"/>
      <c r="BS376" s="305"/>
      <c r="BT376" s="305"/>
      <c r="BU376" s="305"/>
      <c r="BV376" s="305"/>
      <c r="BW376" s="305"/>
      <c r="BX376" s="305"/>
      <c r="BY376" s="305"/>
      <c r="BZ376" s="305"/>
      <c r="CA376" s="305"/>
      <c r="CB376" s="305"/>
      <c r="CC376" s="305"/>
      <c r="CD376" s="305"/>
      <c r="CE376" s="305"/>
      <c r="CF376" s="305"/>
      <c r="CG376" s="305"/>
      <c r="CH376" s="305"/>
      <c r="CI376" s="305"/>
      <c r="CJ376" s="305"/>
      <c r="CK376" s="305"/>
      <c r="CL376" s="305"/>
      <c r="CM376" s="305"/>
      <c r="CN376" s="305"/>
      <c r="CO376" s="305"/>
      <c r="CP376" s="305"/>
      <c r="CQ376" s="305"/>
      <c r="CR376" s="305"/>
      <c r="CS376" s="305"/>
      <c r="CT376" s="305"/>
      <c r="CU376" s="305"/>
      <c r="CV376" s="305"/>
      <c r="CW376" s="305"/>
      <c r="CX376" s="305"/>
      <c r="CY376" s="305"/>
      <c r="CZ376" s="305"/>
      <c r="DA376" s="305"/>
    </row>
    <row r="377" spans="1:105" s="2" customFormat="1" ht="12.75">
      <c r="A377" s="305"/>
      <c r="B377" s="305"/>
      <c r="C377" s="305"/>
      <c r="D377" s="305"/>
      <c r="E377" s="305"/>
      <c r="F377" s="454"/>
      <c r="G377" s="454"/>
      <c r="H377" s="457"/>
      <c r="I377" s="458"/>
      <c r="J377" s="305"/>
      <c r="K377" s="305"/>
      <c r="L377" s="454"/>
      <c r="M377" s="305"/>
      <c r="N377" s="305"/>
      <c r="O377" s="305"/>
      <c r="P377" s="305"/>
      <c r="Q377" s="305"/>
      <c r="R377" s="305"/>
      <c r="S377" s="305"/>
      <c r="T377" s="305"/>
      <c r="U377" s="305"/>
      <c r="V377" s="305"/>
      <c r="W377" s="305"/>
      <c r="X377" s="305"/>
      <c r="Y377" s="305"/>
      <c r="Z377" s="305"/>
      <c r="AA377" s="305"/>
      <c r="AB377" s="305"/>
      <c r="AC377" s="305"/>
      <c r="AD377" s="305"/>
      <c r="AE377" s="305"/>
      <c r="AF377" s="305"/>
      <c r="AG377" s="305"/>
      <c r="AH377" s="305"/>
      <c r="AI377" s="305"/>
      <c r="AJ377" s="305"/>
      <c r="AK377" s="305"/>
      <c r="AL377" s="305"/>
      <c r="AM377" s="305"/>
      <c r="AN377" s="305"/>
      <c r="AO377" s="305"/>
      <c r="AP377" s="305"/>
      <c r="AQ377" s="305"/>
      <c r="AR377" s="305"/>
      <c r="AS377" s="305"/>
      <c r="AT377" s="305"/>
      <c r="AU377" s="305"/>
      <c r="AV377" s="305"/>
      <c r="AW377" s="305"/>
      <c r="AX377" s="305"/>
      <c r="AY377" s="305"/>
      <c r="AZ377" s="305"/>
      <c r="BA377" s="305"/>
      <c r="BB377" s="305"/>
      <c r="BC377" s="305"/>
      <c r="BD377" s="305"/>
      <c r="BE377" s="305"/>
      <c r="BF377" s="305"/>
      <c r="BG377" s="305"/>
      <c r="BH377" s="305"/>
      <c r="BI377" s="305"/>
      <c r="BJ377" s="305"/>
      <c r="BK377" s="305"/>
      <c r="BL377" s="305"/>
      <c r="BM377" s="305"/>
      <c r="BN377" s="305"/>
      <c r="BO377" s="305"/>
      <c r="BP377" s="305"/>
      <c r="BQ377" s="305"/>
      <c r="BR377" s="305"/>
      <c r="BS377" s="305"/>
      <c r="BT377" s="305"/>
      <c r="BU377" s="305"/>
      <c r="BV377" s="305"/>
      <c r="BW377" s="305"/>
      <c r="BX377" s="305"/>
      <c r="BY377" s="305"/>
      <c r="BZ377" s="305"/>
      <c r="CA377" s="305"/>
      <c r="CB377" s="305"/>
      <c r="CC377" s="305"/>
      <c r="CD377" s="305"/>
      <c r="CE377" s="305"/>
      <c r="CF377" s="305"/>
      <c r="CG377" s="305"/>
      <c r="CH377" s="305"/>
      <c r="CI377" s="305"/>
      <c r="CJ377" s="305"/>
      <c r="CK377" s="305"/>
      <c r="CL377" s="305"/>
      <c r="CM377" s="305"/>
      <c r="CN377" s="305"/>
      <c r="CO377" s="305"/>
      <c r="CP377" s="305"/>
      <c r="CQ377" s="305"/>
      <c r="CR377" s="305"/>
      <c r="CS377" s="305"/>
      <c r="CT377" s="305"/>
      <c r="CU377" s="305"/>
      <c r="CV377" s="305"/>
      <c r="CW377" s="305"/>
      <c r="CX377" s="305"/>
      <c r="CY377" s="305"/>
      <c r="CZ377" s="305"/>
      <c r="DA377" s="305"/>
    </row>
    <row r="378" spans="1:105" s="2" customFormat="1" ht="12.75">
      <c r="A378" s="305"/>
      <c r="B378" s="305"/>
      <c r="C378" s="305"/>
      <c r="D378" s="305"/>
      <c r="E378" s="305"/>
      <c r="F378" s="454"/>
      <c r="G378" s="454"/>
      <c r="H378" s="457"/>
      <c r="I378" s="458"/>
      <c r="J378" s="305"/>
      <c r="K378" s="305"/>
      <c r="L378" s="454"/>
      <c r="M378" s="305"/>
      <c r="N378" s="305"/>
      <c r="O378" s="305"/>
      <c r="P378" s="305"/>
      <c r="Q378" s="305"/>
      <c r="R378" s="305"/>
      <c r="S378" s="305"/>
      <c r="T378" s="305"/>
      <c r="U378" s="305"/>
      <c r="V378" s="305"/>
      <c r="W378" s="305"/>
      <c r="X378" s="305"/>
      <c r="Y378" s="305"/>
      <c r="Z378" s="305"/>
      <c r="AA378" s="305"/>
      <c r="AB378" s="305"/>
      <c r="AC378" s="305"/>
      <c r="AD378" s="305"/>
      <c r="AE378" s="305"/>
      <c r="AF378" s="305"/>
      <c r="AG378" s="305"/>
      <c r="AH378" s="305"/>
      <c r="AI378" s="305"/>
      <c r="AJ378" s="305"/>
      <c r="AK378" s="305"/>
      <c r="AL378" s="305"/>
      <c r="AM378" s="305"/>
      <c r="AN378" s="305"/>
      <c r="AO378" s="305"/>
      <c r="AP378" s="305"/>
      <c r="AQ378" s="305"/>
      <c r="AR378" s="305"/>
      <c r="AS378" s="305"/>
      <c r="AT378" s="305"/>
      <c r="AU378" s="305"/>
      <c r="AV378" s="305"/>
      <c r="AW378" s="305"/>
      <c r="AX378" s="305"/>
      <c r="AY378" s="305"/>
      <c r="AZ378" s="305"/>
      <c r="BA378" s="305"/>
      <c r="BB378" s="305"/>
      <c r="BC378" s="305"/>
      <c r="BD378" s="305"/>
      <c r="BE378" s="305"/>
      <c r="BF378" s="305"/>
      <c r="BG378" s="305"/>
      <c r="BH378" s="305"/>
      <c r="BI378" s="305"/>
      <c r="BJ378" s="305"/>
      <c r="BK378" s="305"/>
      <c r="BL378" s="305"/>
      <c r="BM378" s="305"/>
      <c r="BN378" s="305"/>
      <c r="BO378" s="305"/>
      <c r="BP378" s="305"/>
      <c r="BQ378" s="305"/>
      <c r="BR378" s="305"/>
      <c r="BS378" s="305"/>
      <c r="BT378" s="305"/>
      <c r="BU378" s="305"/>
      <c r="BV378" s="305"/>
      <c r="BW378" s="305"/>
      <c r="BX378" s="305"/>
      <c r="BY378" s="305"/>
      <c r="BZ378" s="305"/>
      <c r="CA378" s="305"/>
      <c r="CB378" s="305"/>
      <c r="CC378" s="305"/>
      <c r="CD378" s="305"/>
      <c r="CE378" s="305"/>
      <c r="CF378" s="305"/>
      <c r="CG378" s="305"/>
      <c r="CH378" s="305"/>
      <c r="CI378" s="305"/>
      <c r="CJ378" s="305"/>
      <c r="CK378" s="305"/>
      <c r="CL378" s="305"/>
      <c r="CM378" s="305"/>
      <c r="CN378" s="305"/>
      <c r="CO378" s="305"/>
      <c r="CP378" s="305"/>
      <c r="CQ378" s="305"/>
      <c r="CR378" s="305"/>
      <c r="CS378" s="305"/>
      <c r="CT378" s="305"/>
      <c r="CU378" s="305"/>
      <c r="CV378" s="305"/>
      <c r="CW378" s="305"/>
      <c r="CX378" s="305"/>
      <c r="CY378" s="305"/>
      <c r="CZ378" s="305"/>
      <c r="DA378" s="305"/>
    </row>
    <row r="379" spans="1:105" s="2" customFormat="1" ht="12.75">
      <c r="A379" s="305"/>
      <c r="B379" s="305"/>
      <c r="C379" s="305"/>
      <c r="D379" s="305"/>
      <c r="E379" s="305"/>
      <c r="F379" s="454"/>
      <c r="G379" s="454"/>
      <c r="H379" s="457"/>
      <c r="I379" s="458"/>
      <c r="J379" s="305"/>
      <c r="K379" s="305"/>
      <c r="L379" s="454"/>
      <c r="M379" s="305"/>
      <c r="N379" s="305"/>
      <c r="O379" s="305"/>
      <c r="P379" s="305"/>
      <c r="Q379" s="305"/>
      <c r="R379" s="305"/>
      <c r="S379" s="305"/>
      <c r="T379" s="305"/>
      <c r="U379" s="305"/>
      <c r="V379" s="305"/>
      <c r="W379" s="305"/>
      <c r="X379" s="305"/>
      <c r="Y379" s="305"/>
      <c r="Z379" s="305"/>
      <c r="AA379" s="305"/>
      <c r="AB379" s="305"/>
      <c r="AC379" s="305"/>
      <c r="AD379" s="305"/>
      <c r="AE379" s="305"/>
      <c r="AF379" s="305"/>
      <c r="AG379" s="305"/>
      <c r="AH379" s="305"/>
      <c r="AI379" s="305"/>
      <c r="AJ379" s="305"/>
      <c r="AK379" s="305"/>
      <c r="AL379" s="305"/>
      <c r="AM379" s="305"/>
      <c r="AN379" s="305"/>
      <c r="AO379" s="305"/>
      <c r="AP379" s="305"/>
      <c r="AQ379" s="305"/>
      <c r="AR379" s="305"/>
      <c r="AS379" s="305"/>
      <c r="AT379" s="305"/>
      <c r="AU379" s="305"/>
      <c r="AV379" s="305"/>
      <c r="AW379" s="305"/>
      <c r="AX379" s="305"/>
      <c r="AY379" s="305"/>
      <c r="AZ379" s="305"/>
      <c r="BA379" s="305"/>
      <c r="BB379" s="305"/>
      <c r="BC379" s="305"/>
      <c r="BD379" s="305"/>
      <c r="BE379" s="305"/>
      <c r="BF379" s="305"/>
      <c r="BG379" s="305"/>
      <c r="BH379" s="305"/>
      <c r="BI379" s="305"/>
      <c r="BJ379" s="305"/>
      <c r="BK379" s="305"/>
      <c r="BL379" s="305"/>
      <c r="BM379" s="305"/>
      <c r="BN379" s="305"/>
      <c r="BO379" s="305"/>
      <c r="BP379" s="305"/>
      <c r="BQ379" s="305"/>
      <c r="BR379" s="305"/>
      <c r="BS379" s="305"/>
      <c r="BT379" s="305"/>
      <c r="BU379" s="305"/>
      <c r="BV379" s="305"/>
      <c r="BW379" s="305"/>
      <c r="BX379" s="305"/>
      <c r="BY379" s="305"/>
      <c r="BZ379" s="305"/>
      <c r="CA379" s="305"/>
      <c r="CB379" s="305"/>
      <c r="CC379" s="305"/>
      <c r="CD379" s="305"/>
      <c r="CE379" s="305"/>
      <c r="CF379" s="305"/>
      <c r="CG379" s="305"/>
      <c r="CH379" s="305"/>
      <c r="CI379" s="305"/>
      <c r="CJ379" s="305"/>
      <c r="CK379" s="305"/>
      <c r="CL379" s="305"/>
      <c r="CM379" s="305"/>
      <c r="CN379" s="305"/>
      <c r="CO379" s="305"/>
      <c r="CP379" s="305"/>
      <c r="CQ379" s="305"/>
      <c r="CR379" s="305"/>
      <c r="CS379" s="305"/>
      <c r="CT379" s="305"/>
      <c r="CU379" s="305"/>
      <c r="CV379" s="305"/>
      <c r="CW379" s="305"/>
      <c r="CX379" s="305"/>
      <c r="CY379" s="305"/>
      <c r="CZ379" s="305"/>
      <c r="DA379" s="305"/>
    </row>
    <row r="380" spans="1:105" s="2" customFormat="1" ht="12.75">
      <c r="A380" s="305"/>
      <c r="B380" s="305"/>
      <c r="C380" s="305"/>
      <c r="D380" s="305"/>
      <c r="E380" s="305"/>
      <c r="F380" s="454"/>
      <c r="G380" s="454"/>
      <c r="H380" s="457"/>
      <c r="I380" s="458"/>
      <c r="J380" s="305"/>
      <c r="K380" s="305"/>
      <c r="L380" s="454"/>
      <c r="M380" s="305"/>
      <c r="N380" s="305"/>
      <c r="O380" s="305"/>
      <c r="P380" s="305"/>
      <c r="Q380" s="305"/>
      <c r="R380" s="305"/>
      <c r="S380" s="305"/>
      <c r="T380" s="305"/>
      <c r="U380" s="305"/>
      <c r="V380" s="305"/>
      <c r="W380" s="305"/>
      <c r="X380" s="305"/>
      <c r="Y380" s="305"/>
      <c r="Z380" s="305"/>
      <c r="AA380" s="305"/>
      <c r="AB380" s="305"/>
      <c r="AC380" s="305"/>
      <c r="AD380" s="305"/>
      <c r="AE380" s="305"/>
      <c r="AF380" s="305"/>
      <c r="AG380" s="305"/>
      <c r="AH380" s="305"/>
      <c r="AI380" s="305"/>
      <c r="AJ380" s="305"/>
      <c r="AK380" s="305"/>
      <c r="AL380" s="305"/>
      <c r="AM380" s="305"/>
      <c r="AN380" s="305"/>
      <c r="AO380" s="305"/>
      <c r="AP380" s="305"/>
      <c r="AQ380" s="305"/>
      <c r="AR380" s="305"/>
      <c r="AS380" s="305"/>
      <c r="AT380" s="305"/>
      <c r="AU380" s="305"/>
      <c r="AV380" s="305"/>
      <c r="AW380" s="305"/>
      <c r="AX380" s="305"/>
      <c r="AY380" s="305"/>
      <c r="AZ380" s="305"/>
      <c r="BA380" s="305"/>
      <c r="BB380" s="305"/>
      <c r="BC380" s="305"/>
      <c r="BD380" s="305"/>
      <c r="BE380" s="305"/>
      <c r="BF380" s="305"/>
      <c r="BG380" s="305"/>
      <c r="BH380" s="305"/>
      <c r="BI380" s="305"/>
      <c r="BJ380" s="305"/>
      <c r="BK380" s="305"/>
      <c r="BL380" s="305"/>
      <c r="BM380" s="305"/>
      <c r="BN380" s="305"/>
      <c r="BO380" s="305"/>
      <c r="BP380" s="305"/>
      <c r="BQ380" s="305"/>
      <c r="BR380" s="305"/>
      <c r="BS380" s="305"/>
      <c r="BT380" s="305"/>
      <c r="BU380" s="305"/>
      <c r="BV380" s="305"/>
      <c r="BW380" s="305"/>
      <c r="BX380" s="305"/>
      <c r="BY380" s="305"/>
      <c r="BZ380" s="305"/>
      <c r="CA380" s="305"/>
      <c r="CB380" s="305"/>
      <c r="CC380" s="305"/>
      <c r="CD380" s="305"/>
      <c r="CE380" s="305"/>
      <c r="CF380" s="305"/>
      <c r="CG380" s="305"/>
      <c r="CH380" s="305"/>
      <c r="CI380" s="305"/>
      <c r="CJ380" s="305"/>
      <c r="CK380" s="305"/>
      <c r="CL380" s="305"/>
      <c r="CM380" s="305"/>
      <c r="CN380" s="305"/>
      <c r="CO380" s="305"/>
      <c r="CP380" s="305"/>
      <c r="CQ380" s="305"/>
      <c r="CR380" s="305"/>
      <c r="CS380" s="305"/>
      <c r="CT380" s="305"/>
      <c r="CU380" s="305"/>
      <c r="CV380" s="305"/>
      <c r="CW380" s="305"/>
      <c r="CX380" s="305"/>
      <c r="CY380" s="305"/>
      <c r="CZ380" s="305"/>
      <c r="DA380" s="305"/>
    </row>
    <row r="381" spans="1:105" s="2" customFormat="1" ht="12.75">
      <c r="A381" s="305"/>
      <c r="B381" s="305"/>
      <c r="C381" s="305"/>
      <c r="D381" s="305"/>
      <c r="E381" s="305"/>
      <c r="F381" s="454"/>
      <c r="G381" s="454"/>
      <c r="H381" s="457"/>
      <c r="I381" s="458"/>
      <c r="J381" s="305"/>
      <c r="K381" s="305"/>
      <c r="L381" s="454"/>
      <c r="M381" s="305"/>
      <c r="N381" s="305"/>
      <c r="O381" s="305"/>
      <c r="P381" s="305"/>
      <c r="Q381" s="305"/>
      <c r="R381" s="305"/>
      <c r="S381" s="305"/>
      <c r="T381" s="305"/>
      <c r="U381" s="305"/>
      <c r="V381" s="305"/>
      <c r="W381" s="305"/>
      <c r="X381" s="305"/>
      <c r="Y381" s="305"/>
      <c r="Z381" s="305"/>
      <c r="AA381" s="305"/>
      <c r="AB381" s="305"/>
      <c r="AC381" s="305"/>
      <c r="AD381" s="305"/>
      <c r="AE381" s="305"/>
      <c r="AF381" s="305"/>
      <c r="AG381" s="305"/>
      <c r="AH381" s="305"/>
      <c r="AI381" s="305"/>
      <c r="AJ381" s="305"/>
      <c r="AK381" s="305"/>
      <c r="AL381" s="305"/>
      <c r="AM381" s="305"/>
      <c r="AN381" s="305"/>
      <c r="AO381" s="305"/>
      <c r="AP381" s="305"/>
      <c r="AQ381" s="305"/>
      <c r="AR381" s="305"/>
      <c r="AS381" s="305"/>
      <c r="AT381" s="305"/>
      <c r="AU381" s="305"/>
      <c r="AV381" s="305"/>
      <c r="AW381" s="305"/>
      <c r="AX381" s="305"/>
      <c r="AY381" s="305"/>
      <c r="AZ381" s="305"/>
      <c r="BA381" s="305"/>
      <c r="BB381" s="305"/>
      <c r="BC381" s="305"/>
      <c r="BD381" s="305"/>
      <c r="BE381" s="305"/>
      <c r="BF381" s="305"/>
      <c r="BG381" s="305"/>
      <c r="BH381" s="305"/>
      <c r="BI381" s="305"/>
      <c r="BJ381" s="305"/>
      <c r="BK381" s="305"/>
      <c r="BL381" s="305"/>
      <c r="BM381" s="305"/>
      <c r="BN381" s="305"/>
      <c r="BO381" s="305"/>
      <c r="BP381" s="305"/>
      <c r="BQ381" s="305"/>
      <c r="BR381" s="305"/>
      <c r="BS381" s="305"/>
      <c r="BT381" s="305"/>
      <c r="BU381" s="305"/>
      <c r="BV381" s="305"/>
      <c r="BW381" s="305"/>
      <c r="BX381" s="305"/>
      <c r="BY381" s="305"/>
      <c r="BZ381" s="305"/>
      <c r="CA381" s="305"/>
      <c r="CB381" s="305"/>
      <c r="CC381" s="305"/>
      <c r="CD381" s="305"/>
      <c r="CE381" s="305"/>
      <c r="CF381" s="305"/>
      <c r="CG381" s="305"/>
      <c r="CH381" s="305"/>
      <c r="CI381" s="305"/>
      <c r="CJ381" s="305"/>
      <c r="CK381" s="305"/>
      <c r="CL381" s="305"/>
      <c r="CM381" s="305"/>
      <c r="CN381" s="305"/>
      <c r="CO381" s="305"/>
      <c r="CP381" s="305"/>
      <c r="CQ381" s="305"/>
      <c r="CR381" s="305"/>
      <c r="CS381" s="305"/>
      <c r="CT381" s="305"/>
      <c r="CU381" s="305"/>
      <c r="CV381" s="305"/>
      <c r="CW381" s="305"/>
      <c r="CX381" s="305"/>
      <c r="CY381" s="305"/>
      <c r="CZ381" s="305"/>
      <c r="DA381" s="305"/>
    </row>
    <row r="382" spans="1:105" s="2" customFormat="1" ht="12.75">
      <c r="A382" s="305"/>
      <c r="B382" s="305"/>
      <c r="C382" s="305"/>
      <c r="D382" s="305"/>
      <c r="E382" s="305"/>
      <c r="F382" s="454"/>
      <c r="G382" s="454"/>
      <c r="H382" s="457"/>
      <c r="I382" s="458"/>
      <c r="J382" s="305"/>
      <c r="K382" s="305"/>
      <c r="L382" s="454"/>
      <c r="M382" s="305"/>
      <c r="N382" s="305"/>
      <c r="O382" s="305"/>
      <c r="P382" s="305"/>
      <c r="Q382" s="305"/>
      <c r="R382" s="305"/>
      <c r="S382" s="305"/>
      <c r="T382" s="305"/>
      <c r="U382" s="305"/>
      <c r="V382" s="305"/>
      <c r="W382" s="305"/>
      <c r="X382" s="305"/>
      <c r="Y382" s="305"/>
      <c r="Z382" s="305"/>
      <c r="AA382" s="305"/>
      <c r="AB382" s="305"/>
      <c r="AC382" s="305"/>
      <c r="AD382" s="305"/>
      <c r="AE382" s="305"/>
      <c r="AF382" s="305"/>
      <c r="AG382" s="305"/>
      <c r="AH382" s="305"/>
      <c r="AI382" s="305"/>
      <c r="AJ382" s="305"/>
      <c r="AK382" s="305"/>
      <c r="AL382" s="305"/>
      <c r="AM382" s="305"/>
      <c r="AN382" s="305"/>
      <c r="AO382" s="305"/>
      <c r="AP382" s="305"/>
      <c r="AQ382" s="305"/>
      <c r="AR382" s="305"/>
      <c r="AS382" s="305"/>
      <c r="AT382" s="305"/>
      <c r="AU382" s="305"/>
      <c r="AV382" s="305"/>
      <c r="AW382" s="305"/>
      <c r="AX382" s="305"/>
      <c r="AY382" s="305"/>
      <c r="AZ382" s="305"/>
      <c r="BA382" s="305"/>
      <c r="BB382" s="305"/>
      <c r="BC382" s="305"/>
      <c r="BD382" s="305"/>
      <c r="BE382" s="305"/>
      <c r="BF382" s="305"/>
      <c r="BG382" s="305"/>
      <c r="BH382" s="305"/>
      <c r="BI382" s="305"/>
      <c r="BJ382" s="305"/>
      <c r="BK382" s="305"/>
      <c r="BL382" s="305"/>
      <c r="BM382" s="305"/>
      <c r="BN382" s="305"/>
      <c r="BO382" s="305"/>
      <c r="BP382" s="305"/>
      <c r="BQ382" s="305"/>
      <c r="BR382" s="305"/>
      <c r="BS382" s="305"/>
      <c r="BT382" s="305"/>
      <c r="BU382" s="305"/>
      <c r="BV382" s="305"/>
      <c r="BW382" s="305"/>
      <c r="BX382" s="305"/>
      <c r="BY382" s="305"/>
      <c r="BZ382" s="305"/>
      <c r="CA382" s="305"/>
      <c r="CB382" s="305"/>
      <c r="CC382" s="305"/>
      <c r="CD382" s="305"/>
      <c r="CE382" s="305"/>
      <c r="CF382" s="305"/>
      <c r="CG382" s="305"/>
      <c r="CH382" s="305"/>
      <c r="CI382" s="305"/>
      <c r="CJ382" s="305"/>
      <c r="CK382" s="305"/>
      <c r="CL382" s="305"/>
      <c r="CM382" s="305"/>
      <c r="CN382" s="305"/>
      <c r="CO382" s="305"/>
      <c r="CP382" s="305"/>
      <c r="CQ382" s="305"/>
      <c r="CR382" s="305"/>
      <c r="CS382" s="305"/>
      <c r="CT382" s="305"/>
      <c r="CU382" s="305"/>
      <c r="CV382" s="305"/>
      <c r="CW382" s="305"/>
      <c r="CX382" s="305"/>
      <c r="CY382" s="305"/>
      <c r="CZ382" s="305"/>
      <c r="DA382" s="305"/>
    </row>
    <row r="383" spans="1:105" s="2" customFormat="1" ht="12.75">
      <c r="A383" s="305"/>
      <c r="B383" s="305"/>
      <c r="C383" s="305"/>
      <c r="D383" s="305"/>
      <c r="E383" s="305"/>
      <c r="F383" s="454"/>
      <c r="G383" s="454"/>
      <c r="H383" s="457"/>
      <c r="I383" s="458"/>
      <c r="J383" s="305"/>
      <c r="K383" s="305"/>
      <c r="L383" s="454"/>
      <c r="M383" s="305"/>
      <c r="N383" s="305"/>
      <c r="O383" s="305"/>
      <c r="P383" s="305"/>
      <c r="Q383" s="305"/>
      <c r="R383" s="305"/>
      <c r="S383" s="305"/>
      <c r="T383" s="305"/>
      <c r="U383" s="305"/>
      <c r="V383" s="305"/>
      <c r="W383" s="305"/>
      <c r="X383" s="305"/>
      <c r="Y383" s="305"/>
      <c r="Z383" s="305"/>
      <c r="AA383" s="305"/>
      <c r="AB383" s="305"/>
      <c r="AC383" s="305"/>
      <c r="AD383" s="305"/>
      <c r="AE383" s="305"/>
      <c r="AF383" s="305"/>
      <c r="AG383" s="305"/>
      <c r="AH383" s="305"/>
      <c r="AI383" s="305"/>
      <c r="AJ383" s="305"/>
      <c r="AK383" s="305"/>
      <c r="AL383" s="305"/>
      <c r="AM383" s="305"/>
      <c r="AN383" s="305"/>
      <c r="AO383" s="305"/>
      <c r="AP383" s="305"/>
      <c r="AQ383" s="305"/>
      <c r="AR383" s="305"/>
      <c r="AS383" s="305"/>
      <c r="AT383" s="305"/>
      <c r="AU383" s="305"/>
      <c r="AV383" s="305"/>
      <c r="AW383" s="305"/>
      <c r="AX383" s="305"/>
      <c r="AY383" s="305"/>
      <c r="AZ383" s="305"/>
      <c r="BA383" s="305"/>
      <c r="BB383" s="305"/>
      <c r="BC383" s="305"/>
      <c r="BD383" s="305"/>
      <c r="BE383" s="305"/>
      <c r="BF383" s="305"/>
      <c r="BG383" s="305"/>
      <c r="BH383" s="305"/>
      <c r="BI383" s="305"/>
      <c r="BJ383" s="305"/>
      <c r="BK383" s="305"/>
      <c r="BL383" s="305"/>
      <c r="BM383" s="305"/>
      <c r="BN383" s="305"/>
      <c r="BO383" s="305"/>
      <c r="BP383" s="305"/>
      <c r="BQ383" s="305"/>
      <c r="BR383" s="305"/>
      <c r="BS383" s="305"/>
      <c r="BT383" s="305"/>
      <c r="BU383" s="305"/>
      <c r="BV383" s="305"/>
      <c r="BW383" s="305"/>
      <c r="BX383" s="305"/>
      <c r="BY383" s="305"/>
      <c r="BZ383" s="305"/>
      <c r="CA383" s="305"/>
      <c r="CB383" s="305"/>
      <c r="CC383" s="305"/>
      <c r="CD383" s="305"/>
      <c r="CE383" s="305"/>
      <c r="CF383" s="305"/>
      <c r="CG383" s="305"/>
      <c r="CH383" s="305"/>
      <c r="CI383" s="305"/>
      <c r="CJ383" s="305"/>
      <c r="CK383" s="305"/>
      <c r="CL383" s="305"/>
      <c r="CM383" s="305"/>
      <c r="CN383" s="305"/>
      <c r="CO383" s="305"/>
      <c r="CP383" s="305"/>
      <c r="CQ383" s="305"/>
      <c r="CR383" s="305"/>
      <c r="CS383" s="305"/>
      <c r="CT383" s="305"/>
      <c r="CU383" s="305"/>
      <c r="CV383" s="305"/>
      <c r="CW383" s="305"/>
      <c r="CX383" s="305"/>
      <c r="CY383" s="305"/>
      <c r="CZ383" s="305"/>
      <c r="DA383" s="305"/>
    </row>
    <row r="384" spans="1:105" s="2" customFormat="1" ht="12.75">
      <c r="A384" s="305"/>
      <c r="B384" s="305"/>
      <c r="C384" s="305"/>
      <c r="D384" s="305"/>
      <c r="E384" s="305"/>
      <c r="F384" s="454"/>
      <c r="G384" s="454"/>
      <c r="H384" s="457"/>
      <c r="I384" s="458"/>
      <c r="J384" s="305"/>
      <c r="K384" s="305"/>
      <c r="L384" s="454"/>
      <c r="M384" s="305"/>
      <c r="N384" s="305"/>
      <c r="O384" s="305"/>
      <c r="P384" s="305"/>
      <c r="Q384" s="305"/>
      <c r="R384" s="305"/>
      <c r="S384" s="305"/>
      <c r="T384" s="305"/>
      <c r="U384" s="305"/>
      <c r="V384" s="305"/>
      <c r="W384" s="305"/>
      <c r="X384" s="305"/>
      <c r="Y384" s="305"/>
      <c r="Z384" s="305"/>
      <c r="AA384" s="305"/>
      <c r="AB384" s="305"/>
      <c r="AC384" s="305"/>
      <c r="AD384" s="305"/>
      <c r="AE384" s="305"/>
      <c r="AF384" s="305"/>
      <c r="AG384" s="305"/>
      <c r="AH384" s="305"/>
      <c r="AI384" s="305"/>
      <c r="AJ384" s="305"/>
      <c r="AK384" s="305"/>
      <c r="AL384" s="305"/>
      <c r="AM384" s="305"/>
      <c r="AN384" s="305"/>
      <c r="AO384" s="305"/>
      <c r="AP384" s="305"/>
      <c r="AQ384" s="305"/>
      <c r="AR384" s="305"/>
      <c r="AS384" s="305"/>
      <c r="AT384" s="305"/>
      <c r="AU384" s="305"/>
      <c r="AV384" s="305"/>
      <c r="AW384" s="305"/>
      <c r="AX384" s="305"/>
      <c r="AY384" s="305"/>
      <c r="AZ384" s="305"/>
      <c r="BA384" s="305"/>
      <c r="BB384" s="305"/>
      <c r="BC384" s="305"/>
      <c r="BD384" s="305"/>
      <c r="BE384" s="305"/>
      <c r="BF384" s="305"/>
      <c r="BG384" s="305"/>
      <c r="BH384" s="305"/>
      <c r="BI384" s="305"/>
      <c r="BJ384" s="305"/>
      <c r="BK384" s="305"/>
      <c r="BL384" s="305"/>
      <c r="BM384" s="305"/>
      <c r="BN384" s="305"/>
      <c r="BO384" s="305"/>
      <c r="BP384" s="305"/>
      <c r="BQ384" s="305"/>
      <c r="BR384" s="305"/>
      <c r="BS384" s="305"/>
      <c r="BT384" s="305"/>
      <c r="BU384" s="305"/>
      <c r="BV384" s="305"/>
      <c r="BW384" s="305"/>
      <c r="BX384" s="305"/>
      <c r="BY384" s="305"/>
      <c r="BZ384" s="305"/>
      <c r="CA384" s="305"/>
      <c r="CB384" s="305"/>
      <c r="CC384" s="305"/>
      <c r="CD384" s="305"/>
      <c r="CE384" s="305"/>
      <c r="CF384" s="305"/>
      <c r="CG384" s="305"/>
      <c r="CH384" s="305"/>
      <c r="CI384" s="305"/>
      <c r="CJ384" s="305"/>
      <c r="CK384" s="305"/>
      <c r="CL384" s="305"/>
      <c r="CM384" s="305"/>
      <c r="CN384" s="305"/>
      <c r="CO384" s="305"/>
      <c r="CP384" s="305"/>
      <c r="CQ384" s="305"/>
      <c r="CR384" s="305"/>
      <c r="CS384" s="305"/>
      <c r="CT384" s="305"/>
      <c r="CU384" s="305"/>
      <c r="CV384" s="305"/>
      <c r="CW384" s="305"/>
      <c r="CX384" s="305"/>
      <c r="CY384" s="305"/>
      <c r="CZ384" s="305"/>
      <c r="DA384" s="305"/>
    </row>
    <row r="385" spans="1:105" s="2" customFormat="1" ht="12.75">
      <c r="A385" s="305"/>
      <c r="B385" s="305"/>
      <c r="C385" s="305"/>
      <c r="D385" s="305"/>
      <c r="E385" s="305"/>
      <c r="F385" s="454"/>
      <c r="G385" s="454"/>
      <c r="H385" s="457"/>
      <c r="I385" s="458"/>
      <c r="J385" s="305"/>
      <c r="K385" s="305"/>
      <c r="L385" s="454"/>
      <c r="M385" s="305"/>
      <c r="N385" s="305"/>
      <c r="O385" s="305"/>
      <c r="P385" s="305"/>
      <c r="Q385" s="305"/>
      <c r="R385" s="305"/>
      <c r="S385" s="305"/>
      <c r="T385" s="305"/>
      <c r="U385" s="305"/>
      <c r="V385" s="305"/>
      <c r="W385" s="305"/>
      <c r="X385" s="305"/>
      <c r="Y385" s="305"/>
      <c r="Z385" s="305"/>
      <c r="AA385" s="305"/>
      <c r="AB385" s="305"/>
      <c r="AC385" s="305"/>
      <c r="AD385" s="305"/>
      <c r="AE385" s="305"/>
      <c r="AF385" s="305"/>
      <c r="AG385" s="305"/>
      <c r="AH385" s="305"/>
      <c r="AI385" s="305"/>
      <c r="AJ385" s="305"/>
      <c r="AK385" s="305"/>
      <c r="AL385" s="305"/>
      <c r="AM385" s="305"/>
      <c r="AN385" s="305"/>
      <c r="AO385" s="305"/>
      <c r="AP385" s="305"/>
      <c r="AQ385" s="305"/>
      <c r="AR385" s="305"/>
      <c r="AS385" s="305"/>
      <c r="AT385" s="305"/>
      <c r="AU385" s="305"/>
      <c r="AV385" s="305"/>
      <c r="AW385" s="305"/>
      <c r="AX385" s="305"/>
      <c r="AY385" s="305"/>
      <c r="AZ385" s="305"/>
      <c r="BA385" s="305"/>
      <c r="BB385" s="305"/>
      <c r="BC385" s="305"/>
      <c r="BD385" s="305"/>
      <c r="BE385" s="305"/>
      <c r="BF385" s="305"/>
      <c r="BG385" s="305"/>
      <c r="BH385" s="305"/>
      <c r="BI385" s="305"/>
      <c r="BJ385" s="305"/>
      <c r="BK385" s="305"/>
      <c r="BL385" s="305"/>
      <c r="BM385" s="305"/>
      <c r="BN385" s="305"/>
      <c r="BO385" s="305"/>
      <c r="BP385" s="305"/>
      <c r="BQ385" s="305"/>
      <c r="BR385" s="305"/>
      <c r="BS385" s="305"/>
      <c r="BT385" s="305"/>
      <c r="BU385" s="305"/>
      <c r="BV385" s="305"/>
      <c r="BW385" s="305"/>
      <c r="BX385" s="305"/>
      <c r="BY385" s="305"/>
      <c r="BZ385" s="305"/>
      <c r="CA385" s="305"/>
      <c r="CB385" s="305"/>
      <c r="CC385" s="305"/>
      <c r="CD385" s="305"/>
      <c r="CE385" s="305"/>
      <c r="CF385" s="305"/>
      <c r="CG385" s="305"/>
      <c r="CH385" s="305"/>
      <c r="CI385" s="305"/>
      <c r="CJ385" s="305"/>
      <c r="CK385" s="305"/>
      <c r="CL385" s="305"/>
      <c r="CM385" s="305"/>
      <c r="CN385" s="305"/>
      <c r="CO385" s="305"/>
      <c r="CP385" s="305"/>
      <c r="CQ385" s="305"/>
      <c r="CR385" s="305"/>
      <c r="CS385" s="305"/>
      <c r="CT385" s="305"/>
      <c r="CU385" s="305"/>
      <c r="CV385" s="305"/>
      <c r="CW385" s="305"/>
      <c r="CX385" s="305"/>
      <c r="CY385" s="305"/>
      <c r="CZ385" s="305"/>
      <c r="DA385" s="305"/>
    </row>
    <row r="386" spans="1:105" s="2" customFormat="1" ht="12.75">
      <c r="A386" s="305"/>
      <c r="B386" s="305"/>
      <c r="C386" s="305"/>
      <c r="D386" s="305"/>
      <c r="E386" s="305"/>
      <c r="F386" s="454"/>
      <c r="G386" s="454"/>
      <c r="H386" s="457"/>
      <c r="I386" s="458"/>
      <c r="J386" s="305"/>
      <c r="K386" s="305"/>
      <c r="L386" s="454"/>
      <c r="M386" s="305"/>
      <c r="N386" s="305"/>
      <c r="O386" s="305"/>
      <c r="P386" s="305"/>
      <c r="Q386" s="305"/>
      <c r="R386" s="305"/>
      <c r="S386" s="305"/>
      <c r="T386" s="305"/>
      <c r="U386" s="305"/>
      <c r="V386" s="305"/>
      <c r="W386" s="305"/>
      <c r="X386" s="305"/>
      <c r="Y386" s="305"/>
      <c r="Z386" s="305"/>
      <c r="AA386" s="305"/>
      <c r="AB386" s="305"/>
      <c r="AC386" s="305"/>
      <c r="AD386" s="305"/>
      <c r="AE386" s="305"/>
      <c r="AF386" s="305"/>
      <c r="AG386" s="305"/>
      <c r="AH386" s="305"/>
      <c r="AI386" s="305"/>
      <c r="AJ386" s="305"/>
      <c r="AK386" s="305"/>
      <c r="AL386" s="305"/>
      <c r="AM386" s="305"/>
      <c r="AN386" s="305"/>
      <c r="AO386" s="305"/>
      <c r="AP386" s="305"/>
      <c r="AQ386" s="305"/>
      <c r="AR386" s="305"/>
      <c r="AS386" s="305"/>
      <c r="AT386" s="305"/>
      <c r="AU386" s="305"/>
      <c r="AV386" s="305"/>
      <c r="AW386" s="305"/>
      <c r="AX386" s="305"/>
      <c r="AY386" s="305"/>
      <c r="AZ386" s="305"/>
      <c r="BA386" s="305"/>
      <c r="BB386" s="305"/>
      <c r="BC386" s="305"/>
      <c r="BD386" s="305"/>
      <c r="BE386" s="305"/>
      <c r="BF386" s="305"/>
      <c r="BG386" s="305"/>
      <c r="BH386" s="305"/>
      <c r="BI386" s="305"/>
      <c r="BJ386" s="305"/>
      <c r="BK386" s="305"/>
      <c r="BL386" s="305"/>
      <c r="BM386" s="305"/>
      <c r="BN386" s="305"/>
      <c r="BO386" s="305"/>
      <c r="BP386" s="305"/>
      <c r="BQ386" s="305"/>
      <c r="BR386" s="305"/>
      <c r="BS386" s="305"/>
      <c r="BT386" s="305"/>
      <c r="BU386" s="305"/>
      <c r="BV386" s="305"/>
      <c r="BW386" s="305"/>
      <c r="BX386" s="305"/>
      <c r="BY386" s="305"/>
      <c r="BZ386" s="305"/>
      <c r="CA386" s="305"/>
      <c r="CB386" s="305"/>
      <c r="CC386" s="305"/>
      <c r="CD386" s="305"/>
      <c r="CE386" s="305"/>
      <c r="CF386" s="305"/>
      <c r="CG386" s="305"/>
      <c r="CH386" s="305"/>
      <c r="CI386" s="305"/>
      <c r="CJ386" s="305"/>
      <c r="CK386" s="305"/>
      <c r="CL386" s="305"/>
      <c r="CM386" s="305"/>
      <c r="CN386" s="305"/>
      <c r="CO386" s="305"/>
      <c r="CP386" s="305"/>
      <c r="CQ386" s="305"/>
      <c r="CR386" s="305"/>
      <c r="CS386" s="305"/>
      <c r="CT386" s="305"/>
      <c r="CU386" s="305"/>
      <c r="CV386" s="305"/>
      <c r="CW386" s="305"/>
      <c r="CX386" s="305"/>
      <c r="CY386" s="305"/>
      <c r="CZ386" s="305"/>
      <c r="DA386" s="305"/>
    </row>
    <row r="387" spans="1:105" s="2" customFormat="1" ht="12.75">
      <c r="A387" s="305"/>
      <c r="B387" s="305"/>
      <c r="C387" s="305"/>
      <c r="D387" s="305"/>
      <c r="E387" s="305"/>
      <c r="F387" s="454"/>
      <c r="G387" s="454"/>
      <c r="H387" s="457"/>
      <c r="I387" s="458"/>
      <c r="J387" s="305"/>
      <c r="K387" s="305"/>
      <c r="L387" s="454"/>
      <c r="M387" s="305"/>
      <c r="N387" s="305"/>
      <c r="O387" s="305"/>
      <c r="P387" s="305"/>
      <c r="Q387" s="305"/>
      <c r="R387" s="305"/>
      <c r="S387" s="305"/>
      <c r="T387" s="305"/>
      <c r="U387" s="305"/>
      <c r="V387" s="305"/>
      <c r="W387" s="305"/>
      <c r="X387" s="305"/>
      <c r="Y387" s="305"/>
      <c r="Z387" s="305"/>
      <c r="AA387" s="305"/>
      <c r="AB387" s="305"/>
      <c r="AC387" s="305"/>
      <c r="AD387" s="305"/>
      <c r="AE387" s="305"/>
      <c r="AF387" s="305"/>
      <c r="AG387" s="305"/>
      <c r="AH387" s="305"/>
      <c r="AI387" s="305"/>
      <c r="AJ387" s="305"/>
      <c r="AK387" s="305"/>
      <c r="AL387" s="305"/>
      <c r="AM387" s="305"/>
      <c r="AN387" s="305"/>
      <c r="AO387" s="305"/>
      <c r="AP387" s="305"/>
      <c r="AQ387" s="305"/>
      <c r="AR387" s="305"/>
      <c r="AS387" s="305"/>
      <c r="AT387" s="305"/>
      <c r="AU387" s="305"/>
      <c r="AV387" s="305"/>
      <c r="AW387" s="305"/>
      <c r="AX387" s="305"/>
      <c r="AY387" s="305"/>
      <c r="AZ387" s="305"/>
      <c r="BA387" s="305"/>
      <c r="BB387" s="305"/>
      <c r="BC387" s="305"/>
      <c r="BD387" s="305"/>
      <c r="BE387" s="305"/>
      <c r="BF387" s="305"/>
      <c r="BG387" s="305"/>
      <c r="BH387" s="305"/>
      <c r="BI387" s="305"/>
      <c r="BJ387" s="305"/>
      <c r="BK387" s="305"/>
      <c r="BL387" s="305"/>
      <c r="BM387" s="305"/>
      <c r="BN387" s="305"/>
      <c r="BO387" s="305"/>
      <c r="BP387" s="305"/>
      <c r="BQ387" s="305"/>
      <c r="BR387" s="305"/>
      <c r="BS387" s="305"/>
      <c r="BT387" s="305"/>
      <c r="BU387" s="305"/>
      <c r="BV387" s="305"/>
      <c r="BW387" s="305"/>
      <c r="BX387" s="305"/>
      <c r="BY387" s="305"/>
      <c r="BZ387" s="305"/>
      <c r="CA387" s="305"/>
      <c r="CB387" s="305"/>
      <c r="CC387" s="305"/>
      <c r="CD387" s="305"/>
      <c r="CE387" s="305"/>
      <c r="CF387" s="305"/>
      <c r="CG387" s="305"/>
      <c r="CH387" s="305"/>
      <c r="CI387" s="305"/>
      <c r="CJ387" s="305"/>
      <c r="CK387" s="305"/>
      <c r="CL387" s="305"/>
      <c r="CM387" s="305"/>
      <c r="CN387" s="305"/>
      <c r="CO387" s="305"/>
      <c r="CP387" s="305"/>
      <c r="CQ387" s="305"/>
      <c r="CR387" s="305"/>
      <c r="CS387" s="305"/>
      <c r="CT387" s="305"/>
      <c r="CU387" s="305"/>
      <c r="CV387" s="305"/>
      <c r="CW387" s="305"/>
      <c r="CX387" s="305"/>
      <c r="CY387" s="305"/>
      <c r="CZ387" s="305"/>
      <c r="DA387" s="305"/>
    </row>
    <row r="388" spans="1:105" s="2" customFormat="1" ht="12.75">
      <c r="A388" s="305"/>
      <c r="B388" s="305"/>
      <c r="C388" s="305"/>
      <c r="D388" s="305"/>
      <c r="E388" s="305"/>
      <c r="F388" s="454"/>
      <c r="G388" s="454"/>
      <c r="H388" s="457"/>
      <c r="I388" s="458"/>
      <c r="J388" s="305"/>
      <c r="K388" s="305"/>
      <c r="L388" s="454"/>
      <c r="M388" s="305"/>
      <c r="N388" s="305"/>
      <c r="O388" s="305"/>
      <c r="P388" s="305"/>
      <c r="Q388" s="305"/>
      <c r="R388" s="305"/>
      <c r="S388" s="305"/>
      <c r="T388" s="305"/>
      <c r="U388" s="305"/>
      <c r="V388" s="305"/>
      <c r="W388" s="305"/>
      <c r="X388" s="305"/>
      <c r="Y388" s="305"/>
      <c r="Z388" s="305"/>
      <c r="AA388" s="305"/>
      <c r="AB388" s="305"/>
      <c r="AC388" s="305"/>
      <c r="AD388" s="305"/>
      <c r="AE388" s="305"/>
      <c r="AF388" s="305"/>
      <c r="AG388" s="305"/>
      <c r="AH388" s="305"/>
      <c r="AI388" s="305"/>
      <c r="AJ388" s="305"/>
      <c r="AK388" s="305"/>
      <c r="AL388" s="305"/>
      <c r="AM388" s="305"/>
      <c r="AN388" s="305"/>
      <c r="AO388" s="305"/>
      <c r="AP388" s="305"/>
      <c r="AQ388" s="305"/>
      <c r="AR388" s="305"/>
      <c r="AS388" s="305"/>
      <c r="AT388" s="305"/>
      <c r="AU388" s="305"/>
      <c r="AV388" s="305"/>
      <c r="AW388" s="305"/>
      <c r="AX388" s="305"/>
      <c r="AY388" s="305"/>
      <c r="AZ388" s="305"/>
      <c r="BA388" s="305"/>
      <c r="BB388" s="305"/>
      <c r="BC388" s="305"/>
      <c r="BD388" s="305"/>
      <c r="BE388" s="305"/>
      <c r="BF388" s="305"/>
      <c r="BG388" s="305"/>
      <c r="BH388" s="305"/>
      <c r="BI388" s="305"/>
      <c r="BJ388" s="305"/>
      <c r="BK388" s="305"/>
      <c r="BL388" s="305"/>
      <c r="BM388" s="305"/>
      <c r="BN388" s="305"/>
      <c r="BO388" s="305"/>
      <c r="BP388" s="305"/>
      <c r="BQ388" s="305"/>
      <c r="BR388" s="305"/>
      <c r="BS388" s="305"/>
      <c r="BT388" s="305"/>
      <c r="BU388" s="305"/>
      <c r="BV388" s="305"/>
      <c r="BW388" s="305"/>
      <c r="BX388" s="305"/>
      <c r="BY388" s="305"/>
      <c r="BZ388" s="305"/>
      <c r="CA388" s="305"/>
      <c r="CB388" s="305"/>
      <c r="CC388" s="305"/>
      <c r="CD388" s="305"/>
      <c r="CE388" s="305"/>
      <c r="CF388" s="305"/>
      <c r="CG388" s="305"/>
      <c r="CH388" s="305"/>
      <c r="CI388" s="305"/>
      <c r="CJ388" s="305"/>
      <c r="CK388" s="305"/>
      <c r="CL388" s="305"/>
      <c r="CM388" s="305"/>
      <c r="CN388" s="305"/>
      <c r="CO388" s="305"/>
      <c r="CP388" s="305"/>
      <c r="CQ388" s="305"/>
      <c r="CR388" s="305"/>
      <c r="CS388" s="305"/>
      <c r="CT388" s="305"/>
      <c r="CU388" s="305"/>
      <c r="CV388" s="305"/>
      <c r="CW388" s="305"/>
      <c r="CX388" s="305"/>
      <c r="CY388" s="305"/>
      <c r="CZ388" s="305"/>
      <c r="DA388" s="305"/>
    </row>
    <row r="389" spans="1:105" s="2" customFormat="1" ht="12.75">
      <c r="A389" s="305"/>
      <c r="B389" s="305"/>
      <c r="C389" s="305"/>
      <c r="D389" s="305"/>
      <c r="E389" s="305"/>
      <c r="F389" s="454"/>
      <c r="G389" s="454"/>
      <c r="H389" s="457"/>
      <c r="I389" s="458"/>
      <c r="J389" s="305"/>
      <c r="K389" s="305"/>
      <c r="L389" s="454"/>
      <c r="M389" s="305"/>
      <c r="N389" s="305"/>
      <c r="O389" s="305"/>
      <c r="P389" s="305"/>
      <c r="Q389" s="305"/>
      <c r="R389" s="305"/>
      <c r="S389" s="305"/>
      <c r="T389" s="305"/>
      <c r="U389" s="305"/>
      <c r="V389" s="305"/>
      <c r="W389" s="305"/>
      <c r="X389" s="305"/>
      <c r="Y389" s="305"/>
      <c r="Z389" s="305"/>
      <c r="AA389" s="305"/>
      <c r="AB389" s="305"/>
      <c r="AC389" s="305"/>
      <c r="AD389" s="305"/>
      <c r="AE389" s="305"/>
      <c r="AF389" s="305"/>
      <c r="AG389" s="305"/>
      <c r="AH389" s="305"/>
      <c r="AI389" s="305"/>
      <c r="AJ389" s="305"/>
      <c r="AK389" s="305"/>
      <c r="AL389" s="305"/>
      <c r="AM389" s="305"/>
      <c r="AN389" s="305"/>
      <c r="AO389" s="305"/>
      <c r="AP389" s="305"/>
      <c r="AQ389" s="305"/>
      <c r="AR389" s="305"/>
      <c r="AS389" s="305"/>
      <c r="AT389" s="305"/>
      <c r="AU389" s="305"/>
      <c r="AV389" s="305"/>
      <c r="AW389" s="305"/>
      <c r="AX389" s="305"/>
      <c r="AY389" s="305"/>
      <c r="AZ389" s="305"/>
      <c r="BA389" s="305"/>
      <c r="BB389" s="305"/>
      <c r="BC389" s="305"/>
      <c r="BD389" s="305"/>
      <c r="BE389" s="305"/>
      <c r="BF389" s="305"/>
      <c r="BG389" s="305"/>
      <c r="BH389" s="305"/>
      <c r="BI389" s="305"/>
      <c r="BJ389" s="305"/>
      <c r="BK389" s="305"/>
      <c r="BL389" s="305"/>
      <c r="BM389" s="305"/>
      <c r="BN389" s="305"/>
      <c r="BO389" s="305"/>
      <c r="BP389" s="305"/>
      <c r="BQ389" s="305"/>
      <c r="BR389" s="305"/>
      <c r="BS389" s="305"/>
      <c r="BT389" s="305"/>
      <c r="BU389" s="305"/>
      <c r="BV389" s="305"/>
      <c r="BW389" s="305"/>
      <c r="BX389" s="305"/>
      <c r="BY389" s="305"/>
      <c r="BZ389" s="305"/>
      <c r="CA389" s="305"/>
      <c r="CB389" s="305"/>
      <c r="CC389" s="305"/>
      <c r="CD389" s="305"/>
      <c r="CE389" s="305"/>
      <c r="CF389" s="305"/>
      <c r="CG389" s="305"/>
      <c r="CH389" s="305"/>
      <c r="CI389" s="305"/>
      <c r="CJ389" s="305"/>
      <c r="CK389" s="305"/>
      <c r="CL389" s="305"/>
      <c r="CM389" s="305"/>
      <c r="CN389" s="305"/>
      <c r="CO389" s="305"/>
      <c r="CP389" s="305"/>
      <c r="CQ389" s="305"/>
      <c r="CR389" s="305"/>
      <c r="CS389" s="305"/>
      <c r="CT389" s="305"/>
      <c r="CU389" s="305"/>
      <c r="CV389" s="305"/>
      <c r="CW389" s="305"/>
      <c r="CX389" s="305"/>
      <c r="CY389" s="305"/>
      <c r="CZ389" s="305"/>
      <c r="DA389" s="305"/>
    </row>
    <row r="390" spans="1:105" s="2" customFormat="1" ht="12.75">
      <c r="A390" s="305"/>
      <c r="B390" s="305"/>
      <c r="C390" s="305"/>
      <c r="D390" s="305"/>
      <c r="E390" s="305"/>
      <c r="F390" s="454"/>
      <c r="G390" s="454"/>
      <c r="H390" s="457"/>
      <c r="I390" s="458"/>
      <c r="J390" s="305"/>
      <c r="K390" s="305"/>
      <c r="L390" s="454"/>
      <c r="M390" s="305"/>
      <c r="N390" s="305"/>
      <c r="O390" s="305"/>
      <c r="P390" s="305"/>
      <c r="Q390" s="305"/>
      <c r="R390" s="305"/>
      <c r="S390" s="305"/>
      <c r="T390" s="305"/>
      <c r="U390" s="305"/>
      <c r="V390" s="305"/>
      <c r="W390" s="305"/>
      <c r="X390" s="305"/>
      <c r="Y390" s="305"/>
      <c r="Z390" s="305"/>
      <c r="AA390" s="305"/>
      <c r="AB390" s="305"/>
      <c r="AC390" s="305"/>
      <c r="AD390" s="305"/>
      <c r="AE390" s="305"/>
      <c r="AF390" s="305"/>
      <c r="AG390" s="305"/>
      <c r="AH390" s="305"/>
      <c r="AI390" s="305"/>
      <c r="AJ390" s="305"/>
      <c r="AK390" s="305"/>
      <c r="AL390" s="305"/>
      <c r="AM390" s="305"/>
      <c r="AN390" s="305"/>
      <c r="AO390" s="305"/>
      <c r="AP390" s="305"/>
      <c r="AQ390" s="305"/>
      <c r="AR390" s="305"/>
      <c r="AS390" s="305"/>
      <c r="AT390" s="305"/>
      <c r="AU390" s="305"/>
      <c r="AV390" s="305"/>
      <c r="AW390" s="305"/>
      <c r="AX390" s="305"/>
      <c r="AY390" s="305"/>
      <c r="AZ390" s="305"/>
      <c r="BA390" s="305"/>
      <c r="BB390" s="305"/>
      <c r="BC390" s="305"/>
      <c r="BD390" s="305"/>
      <c r="BE390" s="305"/>
      <c r="BF390" s="305"/>
      <c r="BG390" s="305"/>
      <c r="BH390" s="305"/>
      <c r="BI390" s="305"/>
      <c r="BJ390" s="305"/>
      <c r="BK390" s="305"/>
      <c r="BL390" s="305"/>
      <c r="BM390" s="305"/>
      <c r="BN390" s="305"/>
      <c r="BO390" s="305"/>
      <c r="BP390" s="305"/>
      <c r="BQ390" s="305"/>
      <c r="BR390" s="305"/>
      <c r="BS390" s="305"/>
      <c r="BT390" s="305"/>
      <c r="BU390" s="305"/>
      <c r="BV390" s="305"/>
      <c r="BW390" s="305"/>
      <c r="BX390" s="305"/>
      <c r="BY390" s="305"/>
      <c r="BZ390" s="305"/>
      <c r="CA390" s="305"/>
      <c r="CB390" s="305"/>
      <c r="CC390" s="305"/>
      <c r="CD390" s="305"/>
      <c r="CE390" s="305"/>
      <c r="CF390" s="305"/>
      <c r="CG390" s="305"/>
      <c r="CH390" s="305"/>
      <c r="CI390" s="305"/>
      <c r="CJ390" s="305"/>
      <c r="CK390" s="305"/>
      <c r="CL390" s="305"/>
      <c r="CM390" s="305"/>
      <c r="CN390" s="305"/>
      <c r="CO390" s="305"/>
      <c r="CP390" s="305"/>
      <c r="CQ390" s="305"/>
      <c r="CR390" s="305"/>
      <c r="CS390" s="305"/>
      <c r="CT390" s="305"/>
      <c r="CU390" s="305"/>
      <c r="CV390" s="305"/>
      <c r="CW390" s="305"/>
      <c r="CX390" s="305"/>
      <c r="CY390" s="305"/>
      <c r="CZ390" s="305"/>
      <c r="DA390" s="305"/>
    </row>
    <row r="391" spans="1:105" s="2" customFormat="1" ht="12.75">
      <c r="A391" s="305"/>
      <c r="B391" s="305"/>
      <c r="C391" s="305"/>
      <c r="D391" s="305"/>
      <c r="E391" s="305"/>
      <c r="F391" s="454"/>
      <c r="G391" s="454"/>
      <c r="H391" s="457"/>
      <c r="I391" s="458"/>
      <c r="J391" s="305"/>
      <c r="K391" s="305"/>
      <c r="L391" s="454"/>
      <c r="M391" s="305"/>
      <c r="N391" s="305"/>
      <c r="O391" s="305"/>
      <c r="P391" s="305"/>
      <c r="Q391" s="305"/>
      <c r="R391" s="305"/>
      <c r="S391" s="305"/>
      <c r="T391" s="305"/>
      <c r="U391" s="305"/>
      <c r="V391" s="305"/>
      <c r="W391" s="305"/>
      <c r="X391" s="305"/>
      <c r="Y391" s="305"/>
      <c r="Z391" s="305"/>
      <c r="AA391" s="305"/>
      <c r="AB391" s="305"/>
      <c r="AC391" s="305"/>
      <c r="AD391" s="305"/>
      <c r="AE391" s="305"/>
      <c r="AF391" s="305"/>
      <c r="AG391" s="305"/>
      <c r="AH391" s="305"/>
      <c r="AI391" s="305"/>
      <c r="AJ391" s="305"/>
      <c r="AK391" s="305"/>
      <c r="AL391" s="305"/>
      <c r="AM391" s="305"/>
      <c r="AN391" s="305"/>
      <c r="AO391" s="305"/>
      <c r="AP391" s="305"/>
      <c r="AQ391" s="305"/>
      <c r="AR391" s="305"/>
      <c r="AS391" s="305"/>
      <c r="AT391" s="305"/>
      <c r="AU391" s="305"/>
      <c r="AV391" s="305"/>
      <c r="AW391" s="305"/>
      <c r="AX391" s="305"/>
      <c r="AY391" s="305"/>
      <c r="AZ391" s="305"/>
      <c r="BA391" s="305"/>
      <c r="BB391" s="305"/>
      <c r="BC391" s="305"/>
      <c r="BD391" s="305"/>
      <c r="BE391" s="305"/>
      <c r="BF391" s="305"/>
      <c r="BG391" s="305"/>
      <c r="BH391" s="305"/>
      <c r="BI391" s="305"/>
      <c r="BJ391" s="305"/>
      <c r="BK391" s="305"/>
      <c r="BL391" s="305"/>
      <c r="BM391" s="305"/>
      <c r="BN391" s="305"/>
      <c r="BO391" s="305"/>
      <c r="BP391" s="305"/>
      <c r="BQ391" s="305"/>
      <c r="BR391" s="305"/>
      <c r="BS391" s="305"/>
      <c r="BT391" s="305"/>
      <c r="BU391" s="305"/>
      <c r="BV391" s="305"/>
      <c r="BW391" s="305"/>
      <c r="BX391" s="305"/>
      <c r="BY391" s="305"/>
      <c r="BZ391" s="305"/>
      <c r="CA391" s="305"/>
      <c r="CB391" s="305"/>
      <c r="CC391" s="305"/>
      <c r="CD391" s="305"/>
      <c r="CE391" s="305"/>
      <c r="CF391" s="305"/>
      <c r="CG391" s="305"/>
      <c r="CH391" s="305"/>
      <c r="CI391" s="305"/>
      <c r="CJ391" s="305"/>
      <c r="CK391" s="305"/>
      <c r="CL391" s="305"/>
      <c r="CM391" s="305"/>
      <c r="CN391" s="305"/>
      <c r="CO391" s="305"/>
      <c r="CP391" s="305"/>
      <c r="CQ391" s="305"/>
      <c r="CR391" s="305"/>
      <c r="CS391" s="305"/>
      <c r="CT391" s="305"/>
      <c r="CU391" s="305"/>
      <c r="CV391" s="305"/>
      <c r="CW391" s="305"/>
      <c r="CX391" s="305"/>
      <c r="CY391" s="305"/>
      <c r="CZ391" s="305"/>
      <c r="DA391" s="305"/>
    </row>
    <row r="392" spans="1:105" s="2" customFormat="1" ht="12.75">
      <c r="A392" s="305"/>
      <c r="B392" s="305"/>
      <c r="C392" s="305"/>
      <c r="D392" s="305"/>
      <c r="E392" s="305"/>
      <c r="F392" s="454"/>
      <c r="G392" s="454"/>
      <c r="H392" s="457"/>
      <c r="I392" s="458"/>
      <c r="J392" s="305"/>
      <c r="K392" s="305"/>
      <c r="L392" s="454"/>
      <c r="M392" s="305"/>
      <c r="N392" s="305"/>
      <c r="O392" s="305"/>
      <c r="P392" s="305"/>
      <c r="Q392" s="305"/>
      <c r="R392" s="305"/>
      <c r="S392" s="305"/>
      <c r="T392" s="305"/>
      <c r="U392" s="305"/>
      <c r="V392" s="305"/>
      <c r="W392" s="305"/>
      <c r="X392" s="305"/>
      <c r="Y392" s="305"/>
      <c r="Z392" s="305"/>
      <c r="AA392" s="305"/>
      <c r="AB392" s="305"/>
      <c r="AC392" s="305"/>
      <c r="AD392" s="305"/>
      <c r="AE392" s="305"/>
      <c r="AF392" s="305"/>
      <c r="AG392" s="305"/>
      <c r="AH392" s="305"/>
      <c r="AI392" s="305"/>
      <c r="AJ392" s="305"/>
      <c r="AK392" s="305"/>
      <c r="AL392" s="305"/>
      <c r="AM392" s="305"/>
      <c r="AN392" s="305"/>
      <c r="AO392" s="305"/>
      <c r="AP392" s="305"/>
      <c r="AQ392" s="305"/>
      <c r="AR392" s="305"/>
      <c r="AS392" s="305"/>
      <c r="AT392" s="305"/>
      <c r="AU392" s="305"/>
      <c r="AV392" s="305"/>
      <c r="AW392" s="305"/>
      <c r="AX392" s="305"/>
      <c r="AY392" s="305"/>
      <c r="AZ392" s="305"/>
      <c r="BA392" s="305"/>
      <c r="BB392" s="305"/>
      <c r="BC392" s="305"/>
      <c r="BD392" s="305"/>
      <c r="BE392" s="305"/>
      <c r="BF392" s="305"/>
      <c r="BG392" s="305"/>
      <c r="BH392" s="305"/>
      <c r="BI392" s="305"/>
      <c r="BJ392" s="305"/>
      <c r="BK392" s="305"/>
      <c r="BL392" s="305"/>
      <c r="BM392" s="305"/>
      <c r="BN392" s="305"/>
      <c r="BO392" s="305"/>
      <c r="BP392" s="305"/>
      <c r="BQ392" s="305"/>
      <c r="BR392" s="305"/>
      <c r="BS392" s="305"/>
      <c r="BT392" s="305"/>
      <c r="BU392" s="305"/>
      <c r="BV392" s="305"/>
      <c r="BW392" s="305"/>
      <c r="BX392" s="305"/>
      <c r="BY392" s="305"/>
      <c r="BZ392" s="305"/>
      <c r="CA392" s="305"/>
      <c r="CB392" s="305"/>
      <c r="CC392" s="305"/>
      <c r="CD392" s="305"/>
      <c r="CE392" s="305"/>
      <c r="CF392" s="305"/>
      <c r="CG392" s="305"/>
      <c r="CH392" s="305"/>
      <c r="CI392" s="305"/>
      <c r="CJ392" s="305"/>
      <c r="CK392" s="305"/>
      <c r="CL392" s="305"/>
      <c r="CM392" s="305"/>
      <c r="CN392" s="305"/>
      <c r="CO392" s="305"/>
      <c r="CP392" s="305"/>
      <c r="CQ392" s="305"/>
      <c r="CR392" s="305"/>
      <c r="CS392" s="305"/>
      <c r="CT392" s="305"/>
      <c r="CU392" s="305"/>
      <c r="CV392" s="305"/>
      <c r="CW392" s="305"/>
      <c r="CX392" s="305"/>
      <c r="CY392" s="305"/>
      <c r="CZ392" s="305"/>
      <c r="DA392" s="305"/>
    </row>
    <row r="393" spans="1:105" s="2" customFormat="1" ht="12.75">
      <c r="A393" s="305"/>
      <c r="B393" s="305"/>
      <c r="C393" s="305"/>
      <c r="D393" s="305"/>
      <c r="E393" s="305"/>
      <c r="F393" s="454"/>
      <c r="G393" s="454"/>
      <c r="H393" s="457"/>
      <c r="I393" s="458"/>
      <c r="J393" s="305"/>
      <c r="K393" s="305"/>
      <c r="L393" s="454"/>
      <c r="M393" s="305"/>
      <c r="N393" s="305"/>
      <c r="O393" s="305"/>
      <c r="P393" s="305"/>
      <c r="Q393" s="305"/>
      <c r="R393" s="305"/>
      <c r="S393" s="305"/>
      <c r="T393" s="305"/>
      <c r="U393" s="305"/>
      <c r="V393" s="305"/>
      <c r="W393" s="305"/>
      <c r="X393" s="305"/>
      <c r="Y393" s="305"/>
      <c r="Z393" s="305"/>
      <c r="AA393" s="305"/>
      <c r="AB393" s="305"/>
      <c r="AC393" s="305"/>
      <c r="AD393" s="305"/>
      <c r="AE393" s="305"/>
      <c r="AF393" s="305"/>
      <c r="AG393" s="305"/>
      <c r="AH393" s="305"/>
      <c r="AI393" s="305"/>
      <c r="AJ393" s="305"/>
      <c r="AK393" s="305"/>
      <c r="AL393" s="305"/>
      <c r="AM393" s="305"/>
      <c r="AN393" s="305"/>
      <c r="AO393" s="305"/>
      <c r="AP393" s="305"/>
      <c r="AQ393" s="305"/>
      <c r="AR393" s="305"/>
      <c r="AS393" s="305"/>
      <c r="AT393" s="305"/>
      <c r="AU393" s="305"/>
      <c r="AV393" s="305"/>
      <c r="AW393" s="305"/>
      <c r="AX393" s="305"/>
      <c r="AY393" s="305"/>
      <c r="AZ393" s="305"/>
      <c r="BA393" s="305"/>
      <c r="BB393" s="305"/>
      <c r="BC393" s="305"/>
      <c r="BD393" s="305"/>
      <c r="BE393" s="305"/>
      <c r="BF393" s="305"/>
      <c r="BG393" s="305"/>
      <c r="BH393" s="305"/>
      <c r="BI393" s="305"/>
      <c r="BJ393" s="305"/>
      <c r="BK393" s="305"/>
      <c r="BL393" s="305"/>
      <c r="BM393" s="305"/>
      <c r="BN393" s="305"/>
      <c r="BO393" s="305"/>
      <c r="BP393" s="305"/>
      <c r="BQ393" s="305"/>
      <c r="BR393" s="305"/>
      <c r="BS393" s="305"/>
      <c r="BT393" s="305"/>
      <c r="BU393" s="305"/>
      <c r="BV393" s="305"/>
      <c r="BW393" s="305"/>
      <c r="BX393" s="305"/>
      <c r="BY393" s="305"/>
      <c r="BZ393" s="305"/>
      <c r="CA393" s="305"/>
      <c r="CB393" s="305"/>
      <c r="CC393" s="305"/>
      <c r="CD393" s="305"/>
      <c r="CE393" s="305"/>
      <c r="CF393" s="305"/>
      <c r="CG393" s="305"/>
      <c r="CH393" s="305"/>
      <c r="CI393" s="305"/>
      <c r="CJ393" s="305"/>
      <c r="CK393" s="305"/>
      <c r="CL393" s="305"/>
      <c r="CM393" s="305"/>
      <c r="CN393" s="305"/>
      <c r="CO393" s="305"/>
      <c r="CP393" s="305"/>
      <c r="CQ393" s="305"/>
      <c r="CR393" s="305"/>
      <c r="CS393" s="305"/>
      <c r="CT393" s="305"/>
      <c r="CU393" s="305"/>
      <c r="CV393" s="305"/>
      <c r="CW393" s="305"/>
      <c r="CX393" s="305"/>
      <c r="CY393" s="305"/>
      <c r="CZ393" s="305"/>
      <c r="DA393" s="305"/>
    </row>
    <row r="394" spans="1:105" s="2" customFormat="1" ht="12.75">
      <c r="A394" s="305"/>
      <c r="B394" s="305"/>
      <c r="C394" s="305"/>
      <c r="D394" s="305"/>
      <c r="E394" s="305"/>
      <c r="F394" s="454"/>
      <c r="G394" s="454"/>
      <c r="H394" s="457"/>
      <c r="I394" s="458"/>
      <c r="J394" s="305"/>
      <c r="K394" s="305"/>
      <c r="L394" s="454"/>
      <c r="M394" s="305"/>
      <c r="N394" s="305"/>
      <c r="O394" s="305"/>
      <c r="P394" s="305"/>
      <c r="Q394" s="305"/>
      <c r="R394" s="305"/>
      <c r="S394" s="305"/>
      <c r="T394" s="305"/>
      <c r="U394" s="305"/>
      <c r="V394" s="305"/>
      <c r="W394" s="305"/>
      <c r="X394" s="305"/>
      <c r="Y394" s="305"/>
      <c r="Z394" s="305"/>
      <c r="AA394" s="305"/>
      <c r="AB394" s="305"/>
      <c r="AC394" s="305"/>
      <c r="AD394" s="305"/>
      <c r="AE394" s="305"/>
      <c r="AF394" s="305"/>
      <c r="AG394" s="305"/>
      <c r="AH394" s="305"/>
      <c r="AI394" s="305"/>
      <c r="AJ394" s="305"/>
      <c r="AK394" s="305"/>
      <c r="AL394" s="305"/>
      <c r="AM394" s="305"/>
      <c r="AN394" s="305"/>
      <c r="AO394" s="305"/>
      <c r="AP394" s="305"/>
      <c r="AQ394" s="305"/>
      <c r="AR394" s="305"/>
      <c r="AS394" s="305"/>
      <c r="AT394" s="305"/>
      <c r="AU394" s="305"/>
      <c r="AV394" s="305"/>
      <c r="AW394" s="305"/>
      <c r="AX394" s="305"/>
      <c r="AY394" s="305"/>
      <c r="AZ394" s="305"/>
      <c r="BA394" s="305"/>
      <c r="BB394" s="305"/>
      <c r="BC394" s="305"/>
      <c r="BD394" s="305"/>
      <c r="BE394" s="305"/>
      <c r="BF394" s="305"/>
      <c r="BG394" s="305"/>
      <c r="BH394" s="305"/>
      <c r="BI394" s="305"/>
      <c r="BJ394" s="305"/>
      <c r="BK394" s="305"/>
      <c r="BL394" s="305"/>
      <c r="BM394" s="305"/>
      <c r="BN394" s="305"/>
      <c r="BO394" s="305"/>
      <c r="BP394" s="305"/>
      <c r="BQ394" s="305"/>
      <c r="BR394" s="305"/>
      <c r="BS394" s="305"/>
      <c r="BT394" s="305"/>
      <c r="BU394" s="305"/>
      <c r="BV394" s="305"/>
      <c r="BW394" s="305"/>
      <c r="BX394" s="305"/>
      <c r="BY394" s="305"/>
      <c r="BZ394" s="305"/>
      <c r="CA394" s="305"/>
      <c r="CB394" s="305"/>
      <c r="CC394" s="305"/>
      <c r="CD394" s="305"/>
      <c r="CE394" s="305"/>
      <c r="CF394" s="305"/>
      <c r="CG394" s="305"/>
      <c r="CH394" s="305"/>
      <c r="CI394" s="305"/>
      <c r="CJ394" s="305"/>
      <c r="CK394" s="305"/>
      <c r="CL394" s="305"/>
      <c r="CM394" s="305"/>
      <c r="CN394" s="305"/>
      <c r="CO394" s="305"/>
      <c r="CP394" s="305"/>
      <c r="CQ394" s="305"/>
      <c r="CR394" s="305"/>
      <c r="CS394" s="305"/>
      <c r="CT394" s="305"/>
      <c r="CU394" s="305"/>
      <c r="CV394" s="305"/>
      <c r="CW394" s="305"/>
      <c r="CX394" s="305"/>
      <c r="CY394" s="305"/>
      <c r="CZ394" s="305"/>
      <c r="DA394" s="305"/>
    </row>
    <row r="395" spans="1:105" s="2" customFormat="1" ht="12.75">
      <c r="A395" s="305"/>
      <c r="B395" s="305"/>
      <c r="C395" s="305"/>
      <c r="D395" s="305"/>
      <c r="E395" s="305"/>
      <c r="F395" s="454"/>
      <c r="G395" s="454"/>
      <c r="H395" s="457"/>
      <c r="I395" s="458"/>
      <c r="J395" s="305"/>
      <c r="K395" s="305"/>
      <c r="L395" s="454"/>
      <c r="M395" s="305"/>
      <c r="N395" s="305"/>
      <c r="O395" s="305"/>
      <c r="P395" s="305"/>
      <c r="Q395" s="305"/>
      <c r="R395" s="305"/>
      <c r="S395" s="305"/>
      <c r="T395" s="305"/>
      <c r="U395" s="305"/>
      <c r="V395" s="305"/>
      <c r="W395" s="305"/>
      <c r="X395" s="305"/>
      <c r="Y395" s="305"/>
      <c r="Z395" s="305"/>
      <c r="AA395" s="305"/>
      <c r="AB395" s="305"/>
      <c r="AC395" s="305"/>
      <c r="AD395" s="305"/>
      <c r="AE395" s="305"/>
      <c r="AF395" s="305"/>
      <c r="AG395" s="305"/>
      <c r="AH395" s="305"/>
      <c r="AI395" s="305"/>
      <c r="AJ395" s="305"/>
      <c r="AK395" s="305"/>
      <c r="AL395" s="305"/>
      <c r="AM395" s="305"/>
      <c r="AN395" s="305"/>
      <c r="AO395" s="305"/>
      <c r="AP395" s="305"/>
      <c r="AQ395" s="305"/>
      <c r="AR395" s="305"/>
      <c r="AS395" s="305"/>
      <c r="AT395" s="305"/>
      <c r="AU395" s="305"/>
      <c r="AV395" s="305"/>
      <c r="AW395" s="305"/>
      <c r="AX395" s="305"/>
      <c r="AY395" s="305"/>
      <c r="AZ395" s="305"/>
      <c r="BA395" s="305"/>
      <c r="BB395" s="305"/>
      <c r="BC395" s="305"/>
      <c r="BD395" s="305"/>
      <c r="BE395" s="305"/>
      <c r="BF395" s="305"/>
      <c r="BG395" s="305"/>
      <c r="BH395" s="305"/>
      <c r="BI395" s="305"/>
      <c r="BJ395" s="305"/>
      <c r="BK395" s="305"/>
      <c r="BL395" s="305"/>
      <c r="BM395" s="305"/>
      <c r="BN395" s="305"/>
      <c r="BO395" s="305"/>
      <c r="BP395" s="305"/>
      <c r="BQ395" s="305"/>
      <c r="BR395" s="305"/>
      <c r="BS395" s="305"/>
      <c r="BT395" s="305"/>
      <c r="BU395" s="305"/>
      <c r="BV395" s="305"/>
      <c r="BW395" s="305"/>
      <c r="BX395" s="305"/>
      <c r="BY395" s="305"/>
      <c r="BZ395" s="305"/>
      <c r="CA395" s="305"/>
      <c r="CB395" s="305"/>
      <c r="CC395" s="305"/>
      <c r="CD395" s="305"/>
      <c r="CE395" s="305"/>
      <c r="CF395" s="305"/>
      <c r="CG395" s="305"/>
      <c r="CH395" s="305"/>
      <c r="CI395" s="305"/>
      <c r="CJ395" s="305"/>
      <c r="CK395" s="305"/>
      <c r="CL395" s="305"/>
      <c r="CM395" s="305"/>
      <c r="CN395" s="305"/>
      <c r="CO395" s="305"/>
      <c r="CP395" s="305"/>
      <c r="CQ395" s="305"/>
      <c r="CR395" s="305"/>
      <c r="CS395" s="305"/>
      <c r="CT395" s="305"/>
      <c r="CU395" s="305"/>
      <c r="CV395" s="305"/>
      <c r="CW395" s="305"/>
      <c r="CX395" s="305"/>
      <c r="CY395" s="305"/>
      <c r="CZ395" s="305"/>
      <c r="DA395" s="305"/>
    </row>
    <row r="396" spans="1:105" s="2" customFormat="1" ht="12.75">
      <c r="A396" s="305"/>
      <c r="B396" s="305"/>
      <c r="C396" s="305"/>
      <c r="D396" s="305"/>
      <c r="E396" s="305"/>
      <c r="F396" s="454"/>
      <c r="G396" s="454"/>
      <c r="H396" s="457"/>
      <c r="I396" s="458"/>
      <c r="J396" s="305"/>
      <c r="K396" s="305"/>
      <c r="L396" s="454"/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/>
      <c r="AA396" s="305"/>
      <c r="AB396" s="305"/>
      <c r="AC396" s="305"/>
      <c r="AD396" s="305"/>
      <c r="AE396" s="305"/>
      <c r="AF396" s="305"/>
      <c r="AG396" s="305"/>
      <c r="AH396" s="305"/>
      <c r="AI396" s="305"/>
      <c r="AJ396" s="305"/>
      <c r="AK396" s="305"/>
      <c r="AL396" s="305"/>
      <c r="AM396" s="305"/>
      <c r="AN396" s="305"/>
      <c r="AO396" s="305"/>
      <c r="AP396" s="305"/>
      <c r="AQ396" s="305"/>
      <c r="AR396" s="305"/>
      <c r="AS396" s="305"/>
      <c r="AT396" s="305"/>
      <c r="AU396" s="305"/>
      <c r="AV396" s="305"/>
      <c r="AW396" s="305"/>
      <c r="AX396" s="305"/>
      <c r="AY396" s="305"/>
      <c r="AZ396" s="305"/>
      <c r="BA396" s="305"/>
      <c r="BB396" s="305"/>
      <c r="BC396" s="305"/>
      <c r="BD396" s="305"/>
      <c r="BE396" s="305"/>
      <c r="BF396" s="305"/>
      <c r="BG396" s="305"/>
      <c r="BH396" s="305"/>
      <c r="BI396" s="305"/>
      <c r="BJ396" s="305"/>
      <c r="BK396" s="305"/>
      <c r="BL396" s="305"/>
      <c r="BM396" s="305"/>
      <c r="BN396" s="305"/>
      <c r="BO396" s="305"/>
      <c r="BP396" s="305"/>
      <c r="BQ396" s="305"/>
      <c r="BR396" s="305"/>
      <c r="BS396" s="305"/>
      <c r="BT396" s="305"/>
      <c r="BU396" s="305"/>
      <c r="BV396" s="305"/>
      <c r="BW396" s="305"/>
      <c r="BX396" s="305"/>
      <c r="BY396" s="305"/>
      <c r="BZ396" s="305"/>
      <c r="CA396" s="305"/>
      <c r="CB396" s="305"/>
      <c r="CC396" s="305"/>
      <c r="CD396" s="305"/>
      <c r="CE396" s="305"/>
      <c r="CF396" s="305"/>
      <c r="CG396" s="305"/>
      <c r="CH396" s="305"/>
      <c r="CI396" s="305"/>
      <c r="CJ396" s="305"/>
      <c r="CK396" s="305"/>
      <c r="CL396" s="305"/>
      <c r="CM396" s="305"/>
      <c r="CN396" s="305"/>
      <c r="CO396" s="305"/>
      <c r="CP396" s="305"/>
      <c r="CQ396" s="305"/>
      <c r="CR396" s="305"/>
      <c r="CS396" s="305"/>
      <c r="CT396" s="305"/>
      <c r="CU396" s="305"/>
      <c r="CV396" s="305"/>
      <c r="CW396" s="305"/>
      <c r="CX396" s="305"/>
      <c r="CY396" s="305"/>
      <c r="CZ396" s="305"/>
      <c r="DA396" s="305"/>
    </row>
    <row r="397" spans="1:105" s="2" customFormat="1" ht="12.75">
      <c r="A397" s="305"/>
      <c r="B397" s="305"/>
      <c r="C397" s="305"/>
      <c r="D397" s="305"/>
      <c r="E397" s="305"/>
      <c r="F397" s="454"/>
      <c r="G397" s="454"/>
      <c r="H397" s="457"/>
      <c r="I397" s="458"/>
      <c r="J397" s="305"/>
      <c r="K397" s="305"/>
      <c r="L397" s="454"/>
      <c r="M397" s="305"/>
      <c r="N397" s="305"/>
      <c r="O397" s="305"/>
      <c r="P397" s="305"/>
      <c r="Q397" s="305"/>
      <c r="R397" s="305"/>
      <c r="S397" s="305"/>
      <c r="T397" s="305"/>
      <c r="U397" s="305"/>
      <c r="V397" s="305"/>
      <c r="W397" s="305"/>
      <c r="X397" s="305"/>
      <c r="Y397" s="305"/>
      <c r="Z397" s="305"/>
      <c r="AA397" s="305"/>
      <c r="AB397" s="305"/>
      <c r="AC397" s="305"/>
      <c r="AD397" s="305"/>
      <c r="AE397" s="305"/>
      <c r="AF397" s="305"/>
      <c r="AG397" s="305"/>
      <c r="AH397" s="305"/>
      <c r="AI397" s="305"/>
      <c r="AJ397" s="305"/>
      <c r="AK397" s="305"/>
      <c r="AL397" s="305"/>
      <c r="AM397" s="305"/>
      <c r="AN397" s="305"/>
      <c r="AO397" s="305"/>
      <c r="AP397" s="305"/>
      <c r="AQ397" s="305"/>
      <c r="AR397" s="305"/>
      <c r="AS397" s="305"/>
      <c r="AT397" s="305"/>
      <c r="AU397" s="305"/>
      <c r="AV397" s="305"/>
      <c r="AW397" s="305"/>
      <c r="AX397" s="305"/>
      <c r="AY397" s="305"/>
      <c r="AZ397" s="305"/>
      <c r="BA397" s="305"/>
      <c r="BB397" s="305"/>
      <c r="BC397" s="305"/>
      <c r="BD397" s="305"/>
      <c r="BE397" s="305"/>
      <c r="BF397" s="305"/>
      <c r="BG397" s="305"/>
      <c r="BH397" s="305"/>
      <c r="BI397" s="305"/>
      <c r="BJ397" s="305"/>
      <c r="BK397" s="305"/>
      <c r="BL397" s="305"/>
      <c r="BM397" s="305"/>
      <c r="BN397" s="305"/>
      <c r="BO397" s="305"/>
      <c r="BP397" s="305"/>
      <c r="BQ397" s="305"/>
      <c r="BR397" s="305"/>
      <c r="BS397" s="305"/>
      <c r="BT397" s="305"/>
      <c r="BU397" s="305"/>
      <c r="BV397" s="305"/>
      <c r="BW397" s="305"/>
      <c r="BX397" s="305"/>
      <c r="BY397" s="305"/>
      <c r="BZ397" s="305"/>
      <c r="CA397" s="305"/>
      <c r="CB397" s="305"/>
      <c r="CC397" s="305"/>
      <c r="CD397" s="305"/>
      <c r="CE397" s="305"/>
      <c r="CF397" s="305"/>
      <c r="CG397" s="305"/>
      <c r="CH397" s="305"/>
      <c r="CI397" s="305"/>
      <c r="CJ397" s="305"/>
      <c r="CK397" s="305"/>
      <c r="CL397" s="305"/>
      <c r="CM397" s="305"/>
      <c r="CN397" s="305"/>
      <c r="CO397" s="305"/>
      <c r="CP397" s="305"/>
      <c r="CQ397" s="305"/>
      <c r="CR397" s="305"/>
      <c r="CS397" s="305"/>
      <c r="CT397" s="305"/>
      <c r="CU397" s="305"/>
      <c r="CV397" s="305"/>
      <c r="CW397" s="305"/>
      <c r="CX397" s="305"/>
      <c r="CY397" s="305"/>
      <c r="CZ397" s="305"/>
      <c r="DA397" s="305"/>
    </row>
    <row r="398" spans="1:105" s="2" customFormat="1" ht="12.75">
      <c r="A398" s="305"/>
      <c r="B398" s="305"/>
      <c r="C398" s="305"/>
      <c r="D398" s="305"/>
      <c r="E398" s="305"/>
      <c r="F398" s="454"/>
      <c r="G398" s="454"/>
      <c r="H398" s="457"/>
      <c r="I398" s="458"/>
      <c r="J398" s="305"/>
      <c r="K398" s="305"/>
      <c r="L398" s="454"/>
      <c r="M398" s="305"/>
      <c r="N398" s="305"/>
      <c r="O398" s="305"/>
      <c r="P398" s="305"/>
      <c r="Q398" s="305"/>
      <c r="R398" s="305"/>
      <c r="S398" s="305"/>
      <c r="T398" s="305"/>
      <c r="U398" s="305"/>
      <c r="V398" s="305"/>
      <c r="W398" s="305"/>
      <c r="X398" s="305"/>
      <c r="Y398" s="305"/>
      <c r="Z398" s="305"/>
      <c r="AA398" s="305"/>
      <c r="AB398" s="305"/>
      <c r="AC398" s="305"/>
      <c r="AD398" s="305"/>
      <c r="AE398" s="305"/>
      <c r="AF398" s="305"/>
      <c r="AG398" s="305"/>
      <c r="AH398" s="305"/>
      <c r="AI398" s="305"/>
      <c r="AJ398" s="305"/>
      <c r="AK398" s="305"/>
      <c r="AL398" s="305"/>
      <c r="AM398" s="305"/>
      <c r="AN398" s="305"/>
      <c r="AO398" s="305"/>
      <c r="AP398" s="305"/>
      <c r="AQ398" s="305"/>
      <c r="AR398" s="305"/>
      <c r="AS398" s="305"/>
      <c r="AT398" s="305"/>
      <c r="AU398" s="305"/>
      <c r="AV398" s="305"/>
      <c r="AW398" s="305"/>
      <c r="AX398" s="305"/>
      <c r="AY398" s="305"/>
      <c r="AZ398" s="305"/>
      <c r="BA398" s="305"/>
      <c r="BB398" s="305"/>
      <c r="BC398" s="305"/>
      <c r="BD398" s="305"/>
      <c r="BE398" s="305"/>
      <c r="BF398" s="305"/>
      <c r="BG398" s="305"/>
      <c r="BH398" s="305"/>
      <c r="BI398" s="305"/>
      <c r="BJ398" s="305"/>
      <c r="BK398" s="305"/>
      <c r="BL398" s="305"/>
      <c r="BM398" s="305"/>
      <c r="BN398" s="305"/>
      <c r="BO398" s="305"/>
      <c r="BP398" s="305"/>
      <c r="BQ398" s="305"/>
      <c r="BR398" s="305"/>
      <c r="BS398" s="305"/>
      <c r="BT398" s="305"/>
      <c r="BU398" s="305"/>
      <c r="BV398" s="305"/>
      <c r="BW398" s="305"/>
      <c r="BX398" s="305"/>
      <c r="BY398" s="305"/>
      <c r="BZ398" s="305"/>
      <c r="CA398" s="305"/>
      <c r="CB398" s="305"/>
      <c r="CC398" s="305"/>
      <c r="CD398" s="305"/>
      <c r="CE398" s="305"/>
      <c r="CF398" s="305"/>
      <c r="CG398" s="305"/>
      <c r="CH398" s="305"/>
      <c r="CI398" s="305"/>
      <c r="CJ398" s="305"/>
      <c r="CK398" s="305"/>
      <c r="CL398" s="305"/>
      <c r="CM398" s="305"/>
      <c r="CN398" s="305"/>
      <c r="CO398" s="305"/>
      <c r="CP398" s="305"/>
      <c r="CQ398" s="305"/>
      <c r="CR398" s="305"/>
      <c r="CS398" s="305"/>
      <c r="CT398" s="305"/>
      <c r="CU398" s="305"/>
      <c r="CV398" s="305"/>
      <c r="CW398" s="305"/>
      <c r="CX398" s="305"/>
      <c r="CY398" s="305"/>
      <c r="CZ398" s="305"/>
      <c r="DA398" s="305"/>
    </row>
    <row r="399" spans="1:105" s="2" customFormat="1" ht="12.75">
      <c r="A399" s="305"/>
      <c r="B399" s="305"/>
      <c r="C399" s="305"/>
      <c r="D399" s="305"/>
      <c r="E399" s="305"/>
      <c r="F399" s="454"/>
      <c r="G399" s="454"/>
      <c r="H399" s="457"/>
      <c r="I399" s="458"/>
      <c r="J399" s="305"/>
      <c r="K399" s="305"/>
      <c r="L399" s="454"/>
      <c r="M399" s="305"/>
      <c r="N399" s="305"/>
      <c r="O399" s="305"/>
      <c r="P399" s="305"/>
      <c r="Q399" s="305"/>
      <c r="R399" s="305"/>
      <c r="S399" s="305"/>
      <c r="T399" s="305"/>
      <c r="U399" s="305"/>
      <c r="V399" s="305"/>
      <c r="W399" s="305"/>
      <c r="X399" s="305"/>
      <c r="Y399" s="305"/>
      <c r="Z399" s="305"/>
      <c r="AA399" s="305"/>
      <c r="AB399" s="305"/>
      <c r="AC399" s="305"/>
      <c r="AD399" s="305"/>
      <c r="AE399" s="305"/>
      <c r="AF399" s="305"/>
      <c r="AG399" s="305"/>
      <c r="AH399" s="305"/>
      <c r="AI399" s="305"/>
      <c r="AJ399" s="305"/>
      <c r="AK399" s="305"/>
      <c r="AL399" s="305"/>
      <c r="AM399" s="305"/>
      <c r="AN399" s="305"/>
      <c r="AO399" s="305"/>
      <c r="AP399" s="305"/>
      <c r="AQ399" s="305"/>
      <c r="AR399" s="305"/>
      <c r="AS399" s="305"/>
      <c r="AT399" s="305"/>
      <c r="AU399" s="305"/>
      <c r="AV399" s="305"/>
      <c r="AW399" s="305"/>
      <c r="AX399" s="305"/>
      <c r="AY399" s="305"/>
      <c r="AZ399" s="305"/>
      <c r="BA399" s="305"/>
      <c r="BB399" s="305"/>
      <c r="BC399" s="305"/>
      <c r="BD399" s="305"/>
      <c r="BE399" s="305"/>
      <c r="BF399" s="305"/>
      <c r="BG399" s="305"/>
      <c r="BH399" s="305"/>
      <c r="BI399" s="305"/>
      <c r="BJ399" s="305"/>
      <c r="BK399" s="305"/>
      <c r="BL399" s="305"/>
      <c r="BM399" s="305"/>
      <c r="BN399" s="305"/>
      <c r="BO399" s="305"/>
      <c r="BP399" s="305"/>
      <c r="BQ399" s="305"/>
      <c r="BR399" s="305"/>
      <c r="BS399" s="305"/>
      <c r="BT399" s="305"/>
      <c r="BU399" s="305"/>
      <c r="BV399" s="305"/>
      <c r="BW399" s="305"/>
      <c r="BX399" s="305"/>
      <c r="BY399" s="305"/>
      <c r="BZ399" s="305"/>
      <c r="CA399" s="305"/>
      <c r="CB399" s="305"/>
      <c r="CC399" s="305"/>
      <c r="CD399" s="305"/>
      <c r="CE399" s="305"/>
      <c r="CF399" s="305"/>
      <c r="CG399" s="305"/>
      <c r="CH399" s="305"/>
      <c r="CI399" s="305"/>
      <c r="CJ399" s="305"/>
      <c r="CK399" s="305"/>
      <c r="CL399" s="305"/>
      <c r="CM399" s="305"/>
      <c r="CN399" s="305"/>
      <c r="CO399" s="305"/>
      <c r="CP399" s="305"/>
      <c r="CQ399" s="305"/>
      <c r="CR399" s="305"/>
      <c r="CS399" s="305"/>
      <c r="CT399" s="305"/>
      <c r="CU399" s="305"/>
      <c r="CV399" s="305"/>
      <c r="CW399" s="305"/>
      <c r="CX399" s="305"/>
      <c r="CY399" s="305"/>
      <c r="CZ399" s="305"/>
      <c r="DA399" s="305"/>
    </row>
    <row r="400" spans="1:105" s="2" customFormat="1" ht="12.75">
      <c r="A400" s="305"/>
      <c r="B400" s="305"/>
      <c r="C400" s="305"/>
      <c r="D400" s="305"/>
      <c r="E400" s="305"/>
      <c r="F400" s="454"/>
      <c r="G400" s="454"/>
      <c r="H400" s="457"/>
      <c r="I400" s="458"/>
      <c r="J400" s="305"/>
      <c r="K400" s="305"/>
      <c r="L400" s="454"/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/>
      <c r="AA400" s="305"/>
      <c r="AB400" s="305"/>
      <c r="AC400" s="305"/>
      <c r="AD400" s="305"/>
      <c r="AE400" s="305"/>
      <c r="AF400" s="305"/>
      <c r="AG400" s="305"/>
      <c r="AH400" s="305"/>
      <c r="AI400" s="305"/>
      <c r="AJ400" s="305"/>
      <c r="AK400" s="305"/>
      <c r="AL400" s="305"/>
      <c r="AM400" s="305"/>
      <c r="AN400" s="305"/>
      <c r="AO400" s="305"/>
      <c r="AP400" s="305"/>
      <c r="AQ400" s="305"/>
      <c r="AR400" s="305"/>
      <c r="AS400" s="305"/>
      <c r="AT400" s="305"/>
      <c r="AU400" s="305"/>
      <c r="AV400" s="305"/>
      <c r="AW400" s="305"/>
      <c r="AX400" s="305"/>
      <c r="AY400" s="305"/>
      <c r="AZ400" s="305"/>
      <c r="BA400" s="305"/>
      <c r="BB400" s="305"/>
      <c r="BC400" s="305"/>
      <c r="BD400" s="305"/>
      <c r="BE400" s="305"/>
      <c r="BF400" s="305"/>
      <c r="BG400" s="305"/>
      <c r="BH400" s="305"/>
      <c r="BI400" s="305"/>
      <c r="BJ400" s="305"/>
      <c r="BK400" s="305"/>
      <c r="BL400" s="305"/>
      <c r="BM400" s="305"/>
      <c r="BN400" s="305"/>
      <c r="BO400" s="305"/>
      <c r="BP400" s="305"/>
      <c r="BQ400" s="305"/>
      <c r="BR400" s="305"/>
      <c r="BS400" s="305"/>
      <c r="BT400" s="305"/>
      <c r="BU400" s="305"/>
      <c r="BV400" s="305"/>
      <c r="BW400" s="305"/>
      <c r="BX400" s="305"/>
      <c r="BY400" s="305"/>
      <c r="BZ400" s="305"/>
      <c r="CA400" s="305"/>
      <c r="CB400" s="305"/>
      <c r="CC400" s="305"/>
      <c r="CD400" s="305"/>
      <c r="CE400" s="305"/>
      <c r="CF400" s="305"/>
      <c r="CG400" s="305"/>
      <c r="CH400" s="305"/>
      <c r="CI400" s="305"/>
      <c r="CJ400" s="305"/>
      <c r="CK400" s="305"/>
      <c r="CL400" s="305"/>
      <c r="CM400" s="305"/>
      <c r="CN400" s="305"/>
      <c r="CO400" s="305"/>
      <c r="CP400" s="305"/>
      <c r="CQ400" s="305"/>
      <c r="CR400" s="305"/>
      <c r="CS400" s="305"/>
      <c r="CT400" s="305"/>
      <c r="CU400" s="305"/>
      <c r="CV400" s="305"/>
      <c r="CW400" s="305"/>
      <c r="CX400" s="305"/>
      <c r="CY400" s="305"/>
      <c r="CZ400" s="305"/>
      <c r="DA400" s="305"/>
    </row>
    <row r="401" spans="1:105" s="2" customFormat="1" ht="12.75">
      <c r="A401" s="305"/>
      <c r="B401" s="305"/>
      <c r="C401" s="305"/>
      <c r="D401" s="305"/>
      <c r="E401" s="305"/>
      <c r="F401" s="454"/>
      <c r="G401" s="454"/>
      <c r="H401" s="457"/>
      <c r="I401" s="458"/>
      <c r="J401" s="305"/>
      <c r="K401" s="305"/>
      <c r="L401" s="454"/>
      <c r="M401" s="305"/>
      <c r="N401" s="305"/>
      <c r="O401" s="305"/>
      <c r="P401" s="305"/>
      <c r="Q401" s="305"/>
      <c r="R401" s="305"/>
      <c r="S401" s="305"/>
      <c r="T401" s="305"/>
      <c r="U401" s="305"/>
      <c r="V401" s="305"/>
      <c r="W401" s="305"/>
      <c r="X401" s="305"/>
      <c r="Y401" s="305"/>
      <c r="Z401" s="305"/>
      <c r="AA401" s="305"/>
      <c r="AB401" s="305"/>
      <c r="AC401" s="305"/>
      <c r="AD401" s="305"/>
      <c r="AE401" s="305"/>
      <c r="AF401" s="305"/>
      <c r="AG401" s="305"/>
      <c r="AH401" s="305"/>
      <c r="AI401" s="305"/>
      <c r="AJ401" s="305"/>
      <c r="AK401" s="305"/>
      <c r="AL401" s="305"/>
      <c r="AM401" s="305"/>
      <c r="AN401" s="305"/>
      <c r="AO401" s="305"/>
      <c r="AP401" s="305"/>
      <c r="AQ401" s="305"/>
      <c r="AR401" s="305"/>
      <c r="AS401" s="305"/>
      <c r="AT401" s="305"/>
      <c r="AU401" s="305"/>
      <c r="AV401" s="305"/>
      <c r="AW401" s="305"/>
      <c r="AX401" s="305"/>
      <c r="AY401" s="305"/>
      <c r="AZ401" s="305"/>
      <c r="BA401" s="305"/>
      <c r="BB401" s="305"/>
      <c r="BC401" s="305"/>
      <c r="BD401" s="305"/>
      <c r="BE401" s="305"/>
      <c r="BF401" s="305"/>
      <c r="BG401" s="305"/>
      <c r="BH401" s="305"/>
      <c r="BI401" s="305"/>
      <c r="BJ401" s="305"/>
      <c r="BK401" s="305"/>
      <c r="BL401" s="305"/>
      <c r="BM401" s="305"/>
      <c r="BN401" s="305"/>
      <c r="BO401" s="305"/>
      <c r="BP401" s="305"/>
      <c r="BQ401" s="305"/>
      <c r="BR401" s="305"/>
      <c r="BS401" s="305"/>
      <c r="BT401" s="305"/>
      <c r="BU401" s="305"/>
      <c r="BV401" s="305"/>
      <c r="BW401" s="305"/>
      <c r="BX401" s="305"/>
      <c r="BY401" s="305"/>
      <c r="BZ401" s="305"/>
      <c r="CA401" s="305"/>
      <c r="CB401" s="305"/>
      <c r="CC401" s="305"/>
      <c r="CD401" s="305"/>
      <c r="CE401" s="305"/>
      <c r="CF401" s="305"/>
      <c r="CG401" s="305"/>
      <c r="CH401" s="305"/>
      <c r="CI401" s="305"/>
      <c r="CJ401" s="305"/>
      <c r="CK401" s="305"/>
      <c r="CL401" s="305"/>
      <c r="CM401" s="305"/>
      <c r="CN401" s="305"/>
      <c r="CO401" s="305"/>
      <c r="CP401" s="305"/>
      <c r="CQ401" s="305"/>
      <c r="CR401" s="305"/>
      <c r="CS401" s="305"/>
      <c r="CT401" s="305"/>
      <c r="CU401" s="305"/>
      <c r="CV401" s="305"/>
      <c r="CW401" s="305"/>
      <c r="CX401" s="305"/>
      <c r="CY401" s="305"/>
      <c r="CZ401" s="305"/>
      <c r="DA401" s="305"/>
    </row>
    <row r="402" spans="1:105" s="2" customFormat="1" ht="12.75">
      <c r="A402" s="305"/>
      <c r="B402" s="305"/>
      <c r="C402" s="305"/>
      <c r="D402" s="305"/>
      <c r="E402" s="305"/>
      <c r="F402" s="454"/>
      <c r="G402" s="454"/>
      <c r="H402" s="457"/>
      <c r="I402" s="458"/>
      <c r="J402" s="305"/>
      <c r="K402" s="305"/>
      <c r="L402" s="454"/>
      <c r="M402" s="305"/>
      <c r="N402" s="305"/>
      <c r="O402" s="305"/>
      <c r="P402" s="305"/>
      <c r="Q402" s="305"/>
      <c r="R402" s="305"/>
      <c r="S402" s="305"/>
      <c r="T402" s="305"/>
      <c r="U402" s="305"/>
      <c r="V402" s="305"/>
      <c r="W402" s="305"/>
      <c r="X402" s="305"/>
      <c r="Y402" s="305"/>
      <c r="Z402" s="305"/>
      <c r="AA402" s="305"/>
      <c r="AB402" s="305"/>
      <c r="AC402" s="305"/>
      <c r="AD402" s="305"/>
      <c r="AE402" s="305"/>
      <c r="AF402" s="305"/>
      <c r="AG402" s="305"/>
      <c r="AH402" s="305"/>
      <c r="AI402" s="305"/>
      <c r="AJ402" s="305"/>
      <c r="AK402" s="305"/>
      <c r="AL402" s="305"/>
      <c r="AM402" s="305"/>
      <c r="AN402" s="305"/>
      <c r="AO402" s="305"/>
      <c r="AP402" s="305"/>
      <c r="AQ402" s="305"/>
      <c r="AR402" s="305"/>
      <c r="AS402" s="305"/>
      <c r="AT402" s="305"/>
      <c r="AU402" s="305"/>
      <c r="AV402" s="305"/>
      <c r="AW402" s="305"/>
      <c r="AX402" s="305"/>
      <c r="AY402" s="305"/>
      <c r="AZ402" s="305"/>
      <c r="BA402" s="305"/>
      <c r="BB402" s="305"/>
      <c r="BC402" s="305"/>
      <c r="BD402" s="305"/>
      <c r="BE402" s="305"/>
      <c r="BF402" s="305"/>
      <c r="BG402" s="305"/>
      <c r="BH402" s="305"/>
      <c r="BI402" s="305"/>
      <c r="BJ402" s="305"/>
      <c r="BK402" s="305"/>
      <c r="BL402" s="305"/>
      <c r="BM402" s="305"/>
      <c r="BN402" s="305"/>
      <c r="BO402" s="305"/>
      <c r="BP402" s="305"/>
      <c r="BQ402" s="305"/>
      <c r="BR402" s="305"/>
      <c r="BS402" s="305"/>
      <c r="BT402" s="305"/>
      <c r="BU402" s="305"/>
      <c r="BV402" s="305"/>
      <c r="BW402" s="305"/>
      <c r="BX402" s="305"/>
      <c r="BY402" s="305"/>
      <c r="BZ402" s="305"/>
      <c r="CA402" s="305"/>
      <c r="CB402" s="305"/>
      <c r="CC402" s="305"/>
      <c r="CD402" s="305"/>
      <c r="CE402" s="305"/>
      <c r="CF402" s="305"/>
      <c r="CG402" s="305"/>
      <c r="CH402" s="305"/>
      <c r="CI402" s="305"/>
      <c r="CJ402" s="305"/>
      <c r="CK402" s="305"/>
      <c r="CL402" s="305"/>
      <c r="CM402" s="305"/>
      <c r="CN402" s="305"/>
      <c r="CO402" s="305"/>
      <c r="CP402" s="305"/>
      <c r="CQ402" s="305"/>
      <c r="CR402" s="305"/>
      <c r="CS402" s="305"/>
      <c r="CT402" s="305"/>
      <c r="CU402" s="305"/>
      <c r="CV402" s="305"/>
      <c r="CW402" s="305"/>
      <c r="CX402" s="305"/>
      <c r="CY402" s="305"/>
      <c r="CZ402" s="305"/>
      <c r="DA402" s="305"/>
    </row>
    <row r="403" spans="1:105" s="2" customFormat="1" ht="12.75">
      <c r="A403" s="305"/>
      <c r="B403" s="305"/>
      <c r="C403" s="305"/>
      <c r="D403" s="305"/>
      <c r="E403" s="305"/>
      <c r="F403" s="454"/>
      <c r="G403" s="454"/>
      <c r="H403" s="457"/>
      <c r="I403" s="458"/>
      <c r="J403" s="305"/>
      <c r="K403" s="305"/>
      <c r="L403" s="454"/>
      <c r="M403" s="305"/>
      <c r="N403" s="305"/>
      <c r="O403" s="305"/>
      <c r="P403" s="305"/>
      <c r="Q403" s="305"/>
      <c r="R403" s="305"/>
      <c r="S403" s="305"/>
      <c r="T403" s="305"/>
      <c r="U403" s="305"/>
      <c r="V403" s="305"/>
      <c r="W403" s="305"/>
      <c r="X403" s="305"/>
      <c r="Y403" s="305"/>
      <c r="Z403" s="305"/>
      <c r="AA403" s="305"/>
      <c r="AB403" s="305"/>
      <c r="AC403" s="305"/>
      <c r="AD403" s="305"/>
      <c r="AE403" s="305"/>
      <c r="AF403" s="305"/>
      <c r="AG403" s="305"/>
      <c r="AH403" s="305"/>
      <c r="AI403" s="305"/>
      <c r="AJ403" s="305"/>
      <c r="AK403" s="305"/>
      <c r="AL403" s="305"/>
      <c r="AM403" s="305"/>
      <c r="AN403" s="305"/>
      <c r="AO403" s="305"/>
      <c r="AP403" s="305"/>
      <c r="AQ403" s="305"/>
      <c r="AR403" s="305"/>
      <c r="AS403" s="305"/>
      <c r="AT403" s="305"/>
      <c r="AU403" s="305"/>
      <c r="AV403" s="305"/>
      <c r="AW403" s="305"/>
      <c r="AX403" s="305"/>
      <c r="AY403" s="305"/>
      <c r="AZ403" s="305"/>
      <c r="BA403" s="305"/>
      <c r="BB403" s="305"/>
      <c r="BC403" s="305"/>
      <c r="BD403" s="305"/>
      <c r="BE403" s="305"/>
      <c r="BF403" s="305"/>
      <c r="BG403" s="305"/>
      <c r="BH403" s="305"/>
      <c r="BI403" s="305"/>
      <c r="BJ403" s="305"/>
      <c r="BK403" s="305"/>
      <c r="BL403" s="305"/>
      <c r="BM403" s="305"/>
      <c r="BN403" s="305"/>
      <c r="BO403" s="305"/>
      <c r="BP403" s="305"/>
      <c r="BQ403" s="305"/>
      <c r="BR403" s="305"/>
      <c r="BS403" s="305"/>
      <c r="BT403" s="305"/>
      <c r="BU403" s="305"/>
      <c r="BV403" s="305"/>
      <c r="BW403" s="305"/>
      <c r="BX403" s="305"/>
      <c r="BY403" s="305"/>
      <c r="BZ403" s="305"/>
      <c r="CA403" s="305"/>
      <c r="CB403" s="305"/>
      <c r="CC403" s="305"/>
      <c r="CD403" s="305"/>
      <c r="CE403" s="305"/>
      <c r="CF403" s="305"/>
      <c r="CG403" s="305"/>
      <c r="CH403" s="305"/>
      <c r="CI403" s="305"/>
      <c r="CJ403" s="305"/>
      <c r="CK403" s="305"/>
      <c r="CL403" s="305"/>
      <c r="CM403" s="305"/>
      <c r="CN403" s="305"/>
      <c r="CO403" s="305"/>
      <c r="CP403" s="305"/>
      <c r="CQ403" s="305"/>
      <c r="CR403" s="305"/>
      <c r="CS403" s="305"/>
      <c r="CT403" s="305"/>
      <c r="CU403" s="305"/>
      <c r="CV403" s="305"/>
      <c r="CW403" s="305"/>
      <c r="CX403" s="305"/>
      <c r="CY403" s="305"/>
      <c r="CZ403" s="305"/>
      <c r="DA403" s="305"/>
    </row>
    <row r="404" spans="1:105" s="2" customFormat="1" ht="12.75">
      <c r="A404" s="305"/>
      <c r="B404" s="305"/>
      <c r="C404" s="305"/>
      <c r="D404" s="305"/>
      <c r="E404" s="305"/>
      <c r="F404" s="454"/>
      <c r="G404" s="454"/>
      <c r="H404" s="457"/>
      <c r="I404" s="458"/>
      <c r="J404" s="305"/>
      <c r="K404" s="305"/>
      <c r="L404" s="454"/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305"/>
      <c r="Z404" s="305"/>
      <c r="AA404" s="305"/>
      <c r="AB404" s="305"/>
      <c r="AC404" s="305"/>
      <c r="AD404" s="305"/>
      <c r="AE404" s="305"/>
      <c r="AF404" s="305"/>
      <c r="AG404" s="305"/>
      <c r="AH404" s="305"/>
      <c r="AI404" s="305"/>
      <c r="AJ404" s="305"/>
      <c r="AK404" s="305"/>
      <c r="AL404" s="305"/>
      <c r="AM404" s="305"/>
      <c r="AN404" s="305"/>
      <c r="AO404" s="305"/>
      <c r="AP404" s="305"/>
      <c r="AQ404" s="305"/>
      <c r="AR404" s="305"/>
      <c r="AS404" s="305"/>
      <c r="AT404" s="305"/>
      <c r="AU404" s="305"/>
      <c r="AV404" s="305"/>
      <c r="AW404" s="305"/>
      <c r="AX404" s="305"/>
      <c r="AY404" s="305"/>
      <c r="AZ404" s="305"/>
      <c r="BA404" s="305"/>
      <c r="BB404" s="305"/>
      <c r="BC404" s="305"/>
      <c r="BD404" s="305"/>
      <c r="BE404" s="305"/>
      <c r="BF404" s="305"/>
      <c r="BG404" s="305"/>
      <c r="BH404" s="305"/>
      <c r="BI404" s="305"/>
      <c r="BJ404" s="305"/>
      <c r="BK404" s="305"/>
      <c r="BL404" s="305"/>
      <c r="BM404" s="305"/>
      <c r="BN404" s="305"/>
      <c r="BO404" s="305"/>
      <c r="BP404" s="305"/>
      <c r="BQ404" s="305"/>
      <c r="BR404" s="305"/>
      <c r="BS404" s="305"/>
      <c r="BT404" s="305"/>
      <c r="BU404" s="305"/>
      <c r="BV404" s="305"/>
      <c r="BW404" s="305"/>
      <c r="BX404" s="305"/>
      <c r="BY404" s="305"/>
      <c r="BZ404" s="305"/>
      <c r="CA404" s="305"/>
      <c r="CB404" s="305"/>
      <c r="CC404" s="305"/>
      <c r="CD404" s="305"/>
      <c r="CE404" s="305"/>
      <c r="CF404" s="305"/>
      <c r="CG404" s="305"/>
      <c r="CH404" s="305"/>
      <c r="CI404" s="305"/>
      <c r="CJ404" s="305"/>
      <c r="CK404" s="305"/>
      <c r="CL404" s="305"/>
      <c r="CM404" s="305"/>
      <c r="CN404" s="305"/>
      <c r="CO404" s="305"/>
      <c r="CP404" s="305"/>
      <c r="CQ404" s="305"/>
      <c r="CR404" s="305"/>
      <c r="CS404" s="305"/>
      <c r="CT404" s="305"/>
      <c r="CU404" s="305"/>
      <c r="CV404" s="305"/>
      <c r="CW404" s="305"/>
      <c r="CX404" s="305"/>
      <c r="CY404" s="305"/>
      <c r="CZ404" s="305"/>
      <c r="DA404" s="305"/>
    </row>
    <row r="405" spans="1:105" s="2" customFormat="1" ht="12.75">
      <c r="A405" s="305"/>
      <c r="B405" s="305"/>
      <c r="C405" s="305"/>
      <c r="D405" s="305"/>
      <c r="E405" s="305"/>
      <c r="F405" s="454"/>
      <c r="G405" s="454"/>
      <c r="H405" s="457"/>
      <c r="I405" s="458"/>
      <c r="J405" s="305"/>
      <c r="K405" s="305"/>
      <c r="L405" s="454"/>
      <c r="M405" s="305"/>
      <c r="N405" s="305"/>
      <c r="O405" s="305"/>
      <c r="P405" s="305"/>
      <c r="Q405" s="305"/>
      <c r="R405" s="305"/>
      <c r="S405" s="305"/>
      <c r="T405" s="305"/>
      <c r="U405" s="305"/>
      <c r="V405" s="305"/>
      <c r="W405" s="305"/>
      <c r="X405" s="305"/>
      <c r="Y405" s="305"/>
      <c r="Z405" s="305"/>
      <c r="AA405" s="305"/>
      <c r="AB405" s="305"/>
      <c r="AC405" s="305"/>
      <c r="AD405" s="305"/>
      <c r="AE405" s="305"/>
      <c r="AF405" s="305"/>
      <c r="AG405" s="305"/>
      <c r="AH405" s="305"/>
      <c r="AI405" s="305"/>
      <c r="AJ405" s="305"/>
      <c r="AK405" s="305"/>
      <c r="AL405" s="305"/>
      <c r="AM405" s="305"/>
      <c r="AN405" s="305"/>
      <c r="AO405" s="305"/>
      <c r="AP405" s="305"/>
      <c r="AQ405" s="305"/>
      <c r="AR405" s="305"/>
      <c r="AS405" s="305"/>
      <c r="AT405" s="305"/>
      <c r="AU405" s="305"/>
      <c r="AV405" s="305"/>
      <c r="AW405" s="305"/>
      <c r="AX405" s="305"/>
      <c r="AY405" s="305"/>
      <c r="AZ405" s="305"/>
      <c r="BA405" s="305"/>
      <c r="BB405" s="305"/>
      <c r="BC405" s="305"/>
      <c r="BD405" s="305"/>
      <c r="BE405" s="305"/>
      <c r="BF405" s="305"/>
      <c r="BG405" s="305"/>
      <c r="BH405" s="305"/>
      <c r="BI405" s="305"/>
      <c r="BJ405" s="305"/>
      <c r="BK405" s="305"/>
      <c r="BL405" s="305"/>
      <c r="BM405" s="305"/>
      <c r="BN405" s="305"/>
      <c r="BO405" s="305"/>
      <c r="BP405" s="305"/>
      <c r="BQ405" s="305"/>
      <c r="BR405" s="305"/>
      <c r="BS405" s="305"/>
      <c r="BT405" s="305"/>
      <c r="BU405" s="305"/>
      <c r="BV405" s="305"/>
      <c r="BW405" s="305"/>
      <c r="BX405" s="305"/>
      <c r="BY405" s="305"/>
      <c r="BZ405" s="305"/>
      <c r="CA405" s="305"/>
      <c r="CB405" s="305"/>
      <c r="CC405" s="305"/>
      <c r="CD405" s="305"/>
      <c r="CE405" s="305"/>
      <c r="CF405" s="305"/>
      <c r="CG405" s="305"/>
      <c r="CH405" s="305"/>
      <c r="CI405" s="305"/>
      <c r="CJ405" s="305"/>
      <c r="CK405" s="305"/>
      <c r="CL405" s="305"/>
      <c r="CM405" s="305"/>
      <c r="CN405" s="305"/>
      <c r="CO405" s="305"/>
      <c r="CP405" s="305"/>
      <c r="CQ405" s="305"/>
      <c r="CR405" s="305"/>
      <c r="CS405" s="305"/>
      <c r="CT405" s="305"/>
      <c r="CU405" s="305"/>
      <c r="CV405" s="305"/>
      <c r="CW405" s="305"/>
      <c r="CX405" s="305"/>
      <c r="CY405" s="305"/>
      <c r="CZ405" s="305"/>
      <c r="DA405" s="305"/>
    </row>
    <row r="406" spans="1:105" s="2" customFormat="1" ht="12.75">
      <c r="A406" s="305"/>
      <c r="B406" s="305"/>
      <c r="C406" s="305"/>
      <c r="D406" s="305"/>
      <c r="E406" s="305"/>
      <c r="F406" s="454"/>
      <c r="G406" s="454"/>
      <c r="H406" s="457"/>
      <c r="I406" s="458"/>
      <c r="J406" s="305"/>
      <c r="K406" s="305"/>
      <c r="L406" s="454"/>
      <c r="M406" s="305"/>
      <c r="N406" s="305"/>
      <c r="O406" s="305"/>
      <c r="P406" s="305"/>
      <c r="Q406" s="305"/>
      <c r="R406" s="305"/>
      <c r="S406" s="305"/>
      <c r="T406" s="305"/>
      <c r="U406" s="305"/>
      <c r="V406" s="305"/>
      <c r="W406" s="305"/>
      <c r="X406" s="305"/>
      <c r="Y406" s="305"/>
      <c r="Z406" s="305"/>
      <c r="AA406" s="305"/>
      <c r="AB406" s="305"/>
      <c r="AC406" s="305"/>
      <c r="AD406" s="305"/>
      <c r="AE406" s="305"/>
      <c r="AF406" s="305"/>
      <c r="AG406" s="305"/>
      <c r="AH406" s="305"/>
      <c r="AI406" s="305"/>
      <c r="AJ406" s="305"/>
      <c r="AK406" s="305"/>
      <c r="AL406" s="305"/>
      <c r="AM406" s="305"/>
      <c r="AN406" s="305"/>
      <c r="AO406" s="305"/>
      <c r="AP406" s="305"/>
      <c r="AQ406" s="305"/>
      <c r="AR406" s="305"/>
      <c r="AS406" s="305"/>
      <c r="AT406" s="305"/>
      <c r="AU406" s="305"/>
      <c r="AV406" s="305"/>
      <c r="AW406" s="305"/>
      <c r="AX406" s="305"/>
      <c r="AY406" s="305"/>
      <c r="AZ406" s="305"/>
      <c r="BA406" s="305"/>
      <c r="BB406" s="305"/>
      <c r="BC406" s="305"/>
      <c r="BD406" s="305"/>
      <c r="BE406" s="305"/>
      <c r="BF406" s="305"/>
      <c r="BG406" s="305"/>
      <c r="BH406" s="305"/>
      <c r="BI406" s="305"/>
      <c r="BJ406" s="305"/>
      <c r="BK406" s="305"/>
      <c r="BL406" s="305"/>
      <c r="BM406" s="305"/>
      <c r="BN406" s="305"/>
      <c r="BO406" s="305"/>
      <c r="BP406" s="305"/>
      <c r="BQ406" s="305"/>
      <c r="BR406" s="305"/>
      <c r="BS406" s="305"/>
      <c r="BT406" s="305"/>
      <c r="BU406" s="305"/>
      <c r="BV406" s="305"/>
      <c r="BW406" s="305"/>
      <c r="BX406" s="305"/>
      <c r="BY406" s="305"/>
      <c r="BZ406" s="305"/>
      <c r="CA406" s="305"/>
      <c r="CB406" s="305"/>
      <c r="CC406" s="305"/>
      <c r="CD406" s="305"/>
      <c r="CE406" s="305"/>
      <c r="CF406" s="305"/>
      <c r="CG406" s="305"/>
      <c r="CH406" s="305"/>
      <c r="CI406" s="305"/>
      <c r="CJ406" s="305"/>
      <c r="CK406" s="305"/>
      <c r="CL406" s="305"/>
      <c r="CM406" s="305"/>
      <c r="CN406" s="305"/>
      <c r="CO406" s="305"/>
      <c r="CP406" s="305"/>
      <c r="CQ406" s="305"/>
      <c r="CR406" s="305"/>
      <c r="CS406" s="305"/>
      <c r="CT406" s="305"/>
      <c r="CU406" s="305"/>
      <c r="CV406" s="305"/>
      <c r="CW406" s="305"/>
      <c r="CX406" s="305"/>
      <c r="CY406" s="305"/>
      <c r="CZ406" s="305"/>
      <c r="DA406" s="305"/>
    </row>
    <row r="407" spans="1:105" s="2" customFormat="1" ht="12.75">
      <c r="A407" s="305"/>
      <c r="B407" s="305"/>
      <c r="C407" s="305"/>
      <c r="D407" s="305"/>
      <c r="E407" s="305"/>
      <c r="F407" s="454"/>
      <c r="G407" s="454"/>
      <c r="H407" s="457"/>
      <c r="I407" s="458"/>
      <c r="J407" s="305"/>
      <c r="K407" s="305"/>
      <c r="L407" s="454"/>
      <c r="M407" s="305"/>
      <c r="N407" s="305"/>
      <c r="O407" s="305"/>
      <c r="P407" s="305"/>
      <c r="Q407" s="305"/>
      <c r="R407" s="305"/>
      <c r="S407" s="305"/>
      <c r="T407" s="305"/>
      <c r="U407" s="305"/>
      <c r="V407" s="305"/>
      <c r="W407" s="305"/>
      <c r="X407" s="305"/>
      <c r="Y407" s="305"/>
      <c r="Z407" s="305"/>
      <c r="AA407" s="305"/>
      <c r="AB407" s="305"/>
      <c r="AC407" s="305"/>
      <c r="AD407" s="305"/>
      <c r="AE407" s="305"/>
      <c r="AF407" s="305"/>
      <c r="AG407" s="305"/>
      <c r="AH407" s="305"/>
      <c r="AI407" s="305"/>
      <c r="AJ407" s="305"/>
      <c r="AK407" s="305"/>
      <c r="AL407" s="305"/>
      <c r="AM407" s="305"/>
      <c r="AN407" s="305"/>
      <c r="AO407" s="305"/>
      <c r="AP407" s="305"/>
      <c r="AQ407" s="305"/>
      <c r="AR407" s="305"/>
      <c r="AS407" s="305"/>
      <c r="AT407" s="305"/>
      <c r="AU407" s="305"/>
      <c r="AV407" s="305"/>
      <c r="AW407" s="305"/>
      <c r="AX407" s="305"/>
      <c r="AY407" s="305"/>
      <c r="AZ407" s="305"/>
      <c r="BA407" s="305"/>
      <c r="BB407" s="305"/>
      <c r="BC407" s="305"/>
      <c r="BD407" s="305"/>
      <c r="BE407" s="305"/>
      <c r="BF407" s="305"/>
      <c r="BG407" s="305"/>
      <c r="BH407" s="305"/>
      <c r="BI407" s="305"/>
      <c r="BJ407" s="305"/>
      <c r="BK407" s="305"/>
      <c r="BL407" s="305"/>
      <c r="BM407" s="305"/>
      <c r="BN407" s="305"/>
      <c r="BO407" s="305"/>
      <c r="BP407" s="305"/>
      <c r="BQ407" s="305"/>
      <c r="BR407" s="305"/>
      <c r="BS407" s="305"/>
      <c r="BT407" s="305"/>
      <c r="BU407" s="305"/>
      <c r="BV407" s="305"/>
      <c r="BW407" s="305"/>
      <c r="BX407" s="305"/>
      <c r="BY407" s="305"/>
      <c r="BZ407" s="305"/>
      <c r="CA407" s="305"/>
      <c r="CB407" s="305"/>
      <c r="CC407" s="305"/>
      <c r="CD407" s="305"/>
      <c r="CE407" s="305"/>
      <c r="CF407" s="305"/>
      <c r="CG407" s="305"/>
      <c r="CH407" s="305"/>
      <c r="CI407" s="305"/>
      <c r="CJ407" s="305"/>
      <c r="CK407" s="305"/>
      <c r="CL407" s="305"/>
      <c r="CM407" s="305"/>
      <c r="CN407" s="305"/>
      <c r="CO407" s="305"/>
      <c r="CP407" s="305"/>
      <c r="CQ407" s="305"/>
      <c r="CR407" s="305"/>
      <c r="CS407" s="305"/>
      <c r="CT407" s="305"/>
      <c r="CU407" s="305"/>
      <c r="CV407" s="305"/>
      <c r="CW407" s="305"/>
      <c r="CX407" s="305"/>
      <c r="CY407" s="305"/>
      <c r="CZ407" s="305"/>
      <c r="DA407" s="305"/>
    </row>
    <row r="408" spans="1:105" s="2" customFormat="1" ht="12.75">
      <c r="A408" s="305"/>
      <c r="B408" s="305"/>
      <c r="C408" s="305"/>
      <c r="D408" s="305"/>
      <c r="E408" s="305"/>
      <c r="F408" s="454"/>
      <c r="G408" s="454"/>
      <c r="H408" s="457"/>
      <c r="I408" s="458"/>
      <c r="J408" s="305"/>
      <c r="K408" s="305"/>
      <c r="L408" s="454"/>
      <c r="M408" s="305"/>
      <c r="N408" s="305"/>
      <c r="O408" s="305"/>
      <c r="P408" s="305"/>
      <c r="Q408" s="305"/>
      <c r="R408" s="305"/>
      <c r="S408" s="305"/>
      <c r="T408" s="305"/>
      <c r="U408" s="305"/>
      <c r="V408" s="305"/>
      <c r="W408" s="305"/>
      <c r="X408" s="305"/>
      <c r="Y408" s="305"/>
      <c r="Z408" s="305"/>
      <c r="AA408" s="305"/>
      <c r="AB408" s="305"/>
      <c r="AC408" s="305"/>
      <c r="AD408" s="305"/>
      <c r="AE408" s="305"/>
      <c r="AF408" s="305"/>
      <c r="AG408" s="305"/>
      <c r="AH408" s="305"/>
      <c r="AI408" s="305"/>
      <c r="AJ408" s="305"/>
      <c r="AK408" s="305"/>
      <c r="AL408" s="305"/>
      <c r="AM408" s="305"/>
      <c r="AN408" s="305"/>
      <c r="AO408" s="305"/>
      <c r="AP408" s="305"/>
      <c r="AQ408" s="305"/>
      <c r="AR408" s="305"/>
      <c r="AS408" s="305"/>
      <c r="AT408" s="305"/>
      <c r="AU408" s="305"/>
      <c r="AV408" s="305"/>
      <c r="AW408" s="305"/>
      <c r="AX408" s="305"/>
      <c r="AY408" s="305"/>
      <c r="AZ408" s="305"/>
      <c r="BA408" s="305"/>
      <c r="BB408" s="305"/>
      <c r="BC408" s="305"/>
      <c r="BD408" s="305"/>
      <c r="BE408" s="305"/>
      <c r="BF408" s="305"/>
      <c r="BG408" s="305"/>
      <c r="BH408" s="305"/>
      <c r="BI408" s="305"/>
      <c r="BJ408" s="305"/>
      <c r="BK408" s="305"/>
      <c r="BL408" s="305"/>
      <c r="BM408" s="305"/>
      <c r="BN408" s="305"/>
      <c r="BO408" s="305"/>
      <c r="BP408" s="305"/>
      <c r="BQ408" s="305"/>
      <c r="BR408" s="305"/>
      <c r="BS408" s="305"/>
      <c r="BT408" s="305"/>
      <c r="BU408" s="305"/>
      <c r="BV408" s="305"/>
      <c r="BW408" s="305"/>
      <c r="BX408" s="305"/>
      <c r="BY408" s="305"/>
      <c r="BZ408" s="305"/>
      <c r="CA408" s="305"/>
      <c r="CB408" s="305"/>
      <c r="CC408" s="305"/>
      <c r="CD408" s="305"/>
      <c r="CE408" s="305"/>
      <c r="CF408" s="305"/>
      <c r="CG408" s="305"/>
      <c r="CH408" s="305"/>
      <c r="CI408" s="305"/>
      <c r="CJ408" s="305"/>
      <c r="CK408" s="305"/>
      <c r="CL408" s="305"/>
      <c r="CM408" s="305"/>
      <c r="CN408" s="305"/>
      <c r="CO408" s="305"/>
      <c r="CP408" s="305"/>
      <c r="CQ408" s="305"/>
      <c r="CR408" s="305"/>
      <c r="CS408" s="305"/>
      <c r="CT408" s="305"/>
      <c r="CU408" s="305"/>
      <c r="CV408" s="305"/>
      <c r="CW408" s="305"/>
      <c r="CX408" s="305"/>
      <c r="CY408" s="305"/>
      <c r="CZ408" s="305"/>
      <c r="DA408" s="305"/>
    </row>
    <row r="409" spans="1:105" s="2" customFormat="1" ht="12.75">
      <c r="A409" s="305"/>
      <c r="B409" s="305"/>
      <c r="C409" s="305"/>
      <c r="D409" s="305"/>
      <c r="E409" s="305"/>
      <c r="F409" s="454"/>
      <c r="G409" s="454"/>
      <c r="H409" s="457"/>
      <c r="I409" s="458"/>
      <c r="J409" s="305"/>
      <c r="K409" s="305"/>
      <c r="L409" s="454"/>
      <c r="M409" s="305"/>
      <c r="N409" s="305"/>
      <c r="O409" s="305"/>
      <c r="P409" s="305"/>
      <c r="Q409" s="305"/>
      <c r="R409" s="305"/>
      <c r="S409" s="305"/>
      <c r="T409" s="305"/>
      <c r="U409" s="305"/>
      <c r="V409" s="305"/>
      <c r="W409" s="305"/>
      <c r="X409" s="305"/>
      <c r="Y409" s="305"/>
      <c r="Z409" s="305"/>
      <c r="AA409" s="305"/>
      <c r="AB409" s="305"/>
      <c r="AC409" s="305"/>
      <c r="AD409" s="305"/>
      <c r="AE409" s="305"/>
      <c r="AF409" s="305"/>
      <c r="AG409" s="305"/>
      <c r="AH409" s="305"/>
      <c r="AI409" s="305"/>
      <c r="AJ409" s="305"/>
      <c r="AK409" s="305"/>
      <c r="AL409" s="305"/>
      <c r="AM409" s="305"/>
      <c r="AN409" s="305"/>
      <c r="AO409" s="305"/>
      <c r="AP409" s="305"/>
      <c r="AQ409" s="305"/>
      <c r="AR409" s="305"/>
      <c r="AS409" s="305"/>
      <c r="AT409" s="305"/>
      <c r="AU409" s="305"/>
      <c r="AV409" s="305"/>
      <c r="AW409" s="305"/>
      <c r="AX409" s="305"/>
      <c r="AY409" s="305"/>
      <c r="AZ409" s="305"/>
      <c r="BA409" s="305"/>
      <c r="BB409" s="305"/>
      <c r="BC409" s="305"/>
      <c r="BD409" s="305"/>
      <c r="BE409" s="305"/>
      <c r="BF409" s="305"/>
      <c r="BG409" s="305"/>
      <c r="BH409" s="305"/>
      <c r="BI409" s="305"/>
      <c r="BJ409" s="305"/>
      <c r="BK409" s="305"/>
      <c r="BL409" s="305"/>
      <c r="BM409" s="305"/>
      <c r="BN409" s="305"/>
      <c r="BO409" s="305"/>
      <c r="BP409" s="305"/>
      <c r="BQ409" s="305"/>
      <c r="BR409" s="305"/>
      <c r="BS409" s="305"/>
      <c r="BT409" s="305"/>
      <c r="BU409" s="305"/>
      <c r="BV409" s="305"/>
      <c r="BW409" s="305"/>
      <c r="BX409" s="305"/>
      <c r="BY409" s="305"/>
      <c r="BZ409" s="305"/>
      <c r="CA409" s="305"/>
      <c r="CB409" s="305"/>
      <c r="CC409" s="305"/>
      <c r="CD409" s="305"/>
      <c r="CE409" s="305"/>
      <c r="CF409" s="305"/>
      <c r="CG409" s="305"/>
      <c r="CH409" s="305"/>
      <c r="CI409" s="305"/>
      <c r="CJ409" s="305"/>
      <c r="CK409" s="305"/>
      <c r="CL409" s="305"/>
      <c r="CM409" s="305"/>
      <c r="CN409" s="305"/>
      <c r="CO409" s="305"/>
      <c r="CP409" s="305"/>
      <c r="CQ409" s="305"/>
      <c r="CR409" s="305"/>
      <c r="CS409" s="305"/>
      <c r="CT409" s="305"/>
      <c r="CU409" s="305"/>
      <c r="CV409" s="305"/>
      <c r="CW409" s="305"/>
      <c r="CX409" s="305"/>
      <c r="CY409" s="305"/>
      <c r="CZ409" s="305"/>
      <c r="DA409" s="305"/>
    </row>
    <row r="410" spans="1:105" s="2" customFormat="1" ht="12.75">
      <c r="A410" s="305"/>
      <c r="B410" s="305"/>
      <c r="C410" s="305"/>
      <c r="D410" s="305"/>
      <c r="E410" s="305"/>
      <c r="F410" s="454"/>
      <c r="G410" s="454"/>
      <c r="H410" s="457"/>
      <c r="I410" s="458"/>
      <c r="J410" s="305"/>
      <c r="K410" s="305"/>
      <c r="L410" s="454"/>
      <c r="M410" s="305"/>
      <c r="N410" s="305"/>
      <c r="O410" s="305"/>
      <c r="P410" s="305"/>
      <c r="Q410" s="305"/>
      <c r="R410" s="305"/>
      <c r="S410" s="305"/>
      <c r="T410" s="305"/>
      <c r="U410" s="305"/>
      <c r="V410" s="305"/>
      <c r="W410" s="305"/>
      <c r="X410" s="305"/>
      <c r="Y410" s="305"/>
      <c r="Z410" s="305"/>
      <c r="AA410" s="305"/>
      <c r="AB410" s="305"/>
      <c r="AC410" s="305"/>
      <c r="AD410" s="305"/>
      <c r="AE410" s="305"/>
      <c r="AF410" s="305"/>
      <c r="AG410" s="305"/>
      <c r="AH410" s="305"/>
      <c r="AI410" s="305"/>
      <c r="AJ410" s="305"/>
      <c r="AK410" s="305"/>
      <c r="AL410" s="305"/>
      <c r="AM410" s="305"/>
      <c r="AN410" s="305"/>
      <c r="AO410" s="305"/>
      <c r="AP410" s="305"/>
      <c r="AQ410" s="305"/>
      <c r="AR410" s="305"/>
      <c r="AS410" s="305"/>
      <c r="AT410" s="305"/>
      <c r="AU410" s="305"/>
      <c r="AV410" s="305"/>
      <c r="AW410" s="305"/>
      <c r="AX410" s="305"/>
      <c r="AY410" s="305"/>
      <c r="AZ410" s="305"/>
      <c r="BA410" s="305"/>
      <c r="BB410" s="305"/>
      <c r="BC410" s="305"/>
      <c r="BD410" s="305"/>
      <c r="BE410" s="305"/>
      <c r="BF410" s="305"/>
      <c r="BG410" s="305"/>
      <c r="BH410" s="305"/>
      <c r="BI410" s="305"/>
      <c r="BJ410" s="305"/>
      <c r="BK410" s="305"/>
      <c r="BL410" s="305"/>
      <c r="BM410" s="305"/>
      <c r="BN410" s="305"/>
      <c r="BO410" s="305"/>
      <c r="BP410" s="305"/>
      <c r="BQ410" s="305"/>
      <c r="BR410" s="305"/>
      <c r="BS410" s="305"/>
      <c r="BT410" s="305"/>
      <c r="BU410" s="305"/>
      <c r="BV410" s="305"/>
      <c r="BW410" s="305"/>
      <c r="BX410" s="305"/>
      <c r="BY410" s="305"/>
      <c r="BZ410" s="305"/>
      <c r="CA410" s="305"/>
      <c r="CB410" s="305"/>
      <c r="CC410" s="305"/>
      <c r="CD410" s="305"/>
      <c r="CE410" s="305"/>
      <c r="CF410" s="305"/>
      <c r="CG410" s="305"/>
      <c r="CH410" s="305"/>
      <c r="CI410" s="305"/>
      <c r="CJ410" s="305"/>
      <c r="CK410" s="305"/>
      <c r="CL410" s="305"/>
      <c r="CM410" s="305"/>
      <c r="CN410" s="305"/>
      <c r="CO410" s="305"/>
      <c r="CP410" s="305"/>
      <c r="CQ410" s="305"/>
      <c r="CR410" s="305"/>
      <c r="CS410" s="305"/>
      <c r="CT410" s="305"/>
      <c r="CU410" s="305"/>
      <c r="CV410" s="305"/>
      <c r="CW410" s="305"/>
      <c r="CX410" s="305"/>
      <c r="CY410" s="305"/>
      <c r="CZ410" s="305"/>
      <c r="DA410" s="305"/>
    </row>
    <row r="411" spans="1:105" s="2" customFormat="1" ht="12.75">
      <c r="A411" s="305"/>
      <c r="B411" s="305"/>
      <c r="C411" s="305"/>
      <c r="D411" s="305"/>
      <c r="E411" s="305"/>
      <c r="F411" s="454"/>
      <c r="G411" s="454"/>
      <c r="H411" s="457"/>
      <c r="I411" s="458"/>
      <c r="J411" s="305"/>
      <c r="K411" s="305"/>
      <c r="L411" s="454"/>
      <c r="M411" s="305"/>
      <c r="N411" s="305"/>
      <c r="O411" s="305"/>
      <c r="P411" s="305"/>
      <c r="Q411" s="305"/>
      <c r="R411" s="305"/>
      <c r="S411" s="305"/>
      <c r="T411" s="305"/>
      <c r="U411" s="305"/>
      <c r="V411" s="305"/>
      <c r="W411" s="305"/>
      <c r="X411" s="305"/>
      <c r="Y411" s="305"/>
      <c r="Z411" s="305"/>
      <c r="AA411" s="305"/>
      <c r="AB411" s="305"/>
      <c r="AC411" s="305"/>
      <c r="AD411" s="305"/>
      <c r="AE411" s="305"/>
      <c r="AF411" s="305"/>
      <c r="AG411" s="305"/>
      <c r="AH411" s="305"/>
      <c r="AI411" s="305"/>
      <c r="AJ411" s="305"/>
      <c r="AK411" s="305"/>
      <c r="AL411" s="305"/>
      <c r="AM411" s="305"/>
      <c r="AN411" s="305"/>
      <c r="AO411" s="305"/>
      <c r="AP411" s="305"/>
      <c r="AQ411" s="305"/>
      <c r="AR411" s="305"/>
      <c r="AS411" s="305"/>
      <c r="AT411" s="305"/>
      <c r="AU411" s="305"/>
      <c r="AV411" s="305"/>
      <c r="AW411" s="305"/>
      <c r="AX411" s="305"/>
      <c r="AY411" s="305"/>
      <c r="AZ411" s="305"/>
      <c r="BA411" s="305"/>
      <c r="BB411" s="305"/>
      <c r="BC411" s="305"/>
      <c r="BD411" s="305"/>
      <c r="BE411" s="305"/>
      <c r="BF411" s="305"/>
      <c r="BG411" s="305"/>
      <c r="BH411" s="305"/>
      <c r="BI411" s="305"/>
      <c r="BJ411" s="305"/>
      <c r="BK411" s="305"/>
      <c r="BL411" s="305"/>
      <c r="BM411" s="305"/>
      <c r="BN411" s="305"/>
      <c r="BO411" s="305"/>
      <c r="BP411" s="305"/>
      <c r="BQ411" s="305"/>
      <c r="BR411" s="305"/>
      <c r="BS411" s="305"/>
      <c r="BT411" s="305"/>
      <c r="BU411" s="305"/>
      <c r="BV411" s="305"/>
      <c r="BW411" s="305"/>
      <c r="BX411" s="305"/>
      <c r="BY411" s="305"/>
      <c r="BZ411" s="305"/>
      <c r="CA411" s="305"/>
      <c r="CB411" s="305"/>
      <c r="CC411" s="305"/>
      <c r="CD411" s="305"/>
      <c r="CE411" s="305"/>
      <c r="CF411" s="305"/>
      <c r="CG411" s="305"/>
      <c r="CH411" s="305"/>
      <c r="CI411" s="305"/>
      <c r="CJ411" s="305"/>
      <c r="CK411" s="305"/>
      <c r="CL411" s="305"/>
      <c r="CM411" s="305"/>
      <c r="CN411" s="305"/>
      <c r="CO411" s="305"/>
      <c r="CP411" s="305"/>
      <c r="CQ411" s="305"/>
      <c r="CR411" s="305"/>
      <c r="CS411" s="305"/>
      <c r="CT411" s="305"/>
      <c r="CU411" s="305"/>
      <c r="CV411" s="305"/>
      <c r="CW411" s="305"/>
      <c r="CX411" s="305"/>
      <c r="CY411" s="305"/>
      <c r="CZ411" s="305"/>
      <c r="DA411" s="305"/>
    </row>
    <row r="412" spans="1:105" s="2" customFormat="1" ht="12.75">
      <c r="A412" s="305"/>
      <c r="B412" s="305"/>
      <c r="C412" s="305"/>
      <c r="D412" s="305"/>
      <c r="E412" s="305"/>
      <c r="F412" s="454"/>
      <c r="G412" s="454"/>
      <c r="H412" s="457"/>
      <c r="I412" s="458"/>
      <c r="J412" s="305"/>
      <c r="K412" s="305"/>
      <c r="L412" s="454"/>
      <c r="M412" s="305"/>
      <c r="N412" s="305"/>
      <c r="O412" s="305"/>
      <c r="P412" s="305"/>
      <c r="Q412" s="305"/>
      <c r="R412" s="305"/>
      <c r="S412" s="305"/>
      <c r="T412" s="305"/>
      <c r="U412" s="305"/>
      <c r="V412" s="305"/>
      <c r="W412" s="305"/>
      <c r="X412" s="305"/>
      <c r="Y412" s="305"/>
      <c r="Z412" s="305"/>
      <c r="AA412" s="305"/>
      <c r="AB412" s="305"/>
      <c r="AC412" s="305"/>
      <c r="AD412" s="305"/>
      <c r="AE412" s="305"/>
      <c r="AF412" s="305"/>
      <c r="AG412" s="305"/>
      <c r="AH412" s="305"/>
      <c r="AI412" s="305"/>
      <c r="AJ412" s="305"/>
      <c r="AK412" s="305"/>
      <c r="AL412" s="305"/>
      <c r="AM412" s="305"/>
      <c r="AN412" s="305"/>
      <c r="AO412" s="305"/>
      <c r="AP412" s="305"/>
      <c r="AQ412" s="305"/>
      <c r="AR412" s="305"/>
      <c r="AS412" s="305"/>
      <c r="AT412" s="305"/>
      <c r="AU412" s="305"/>
      <c r="AV412" s="305"/>
      <c r="AW412" s="305"/>
      <c r="AX412" s="305"/>
      <c r="AY412" s="305"/>
      <c r="AZ412" s="305"/>
      <c r="BA412" s="305"/>
      <c r="BB412" s="305"/>
      <c r="BC412" s="305"/>
      <c r="BD412" s="305"/>
      <c r="BE412" s="305"/>
      <c r="BF412" s="305"/>
      <c r="BG412" s="305"/>
      <c r="BH412" s="305"/>
      <c r="BI412" s="305"/>
      <c r="BJ412" s="305"/>
      <c r="BK412" s="305"/>
      <c r="BL412" s="305"/>
      <c r="BM412" s="305"/>
      <c r="BN412" s="305"/>
      <c r="BO412" s="305"/>
      <c r="BP412" s="305"/>
      <c r="BQ412" s="305"/>
      <c r="BR412" s="305"/>
      <c r="BS412" s="305"/>
      <c r="BT412" s="305"/>
      <c r="BU412" s="305"/>
      <c r="BV412" s="305"/>
      <c r="BW412" s="305"/>
      <c r="BX412" s="305"/>
      <c r="BY412" s="305"/>
      <c r="BZ412" s="305"/>
      <c r="CA412" s="305"/>
      <c r="CB412" s="305"/>
      <c r="CC412" s="305"/>
      <c r="CD412" s="305"/>
      <c r="CE412" s="305"/>
      <c r="CF412" s="305"/>
      <c r="CG412" s="305"/>
      <c r="CH412" s="305"/>
      <c r="CI412" s="305"/>
      <c r="CJ412" s="305"/>
      <c r="CK412" s="305"/>
      <c r="CL412" s="305"/>
      <c r="CM412" s="305"/>
      <c r="CN412" s="305"/>
      <c r="CO412" s="305"/>
      <c r="CP412" s="305"/>
      <c r="CQ412" s="305"/>
      <c r="CR412" s="305"/>
      <c r="CS412" s="305"/>
      <c r="CT412" s="305"/>
      <c r="CU412" s="305"/>
      <c r="CV412" s="305"/>
      <c r="CW412" s="305"/>
      <c r="CX412" s="305"/>
      <c r="CY412" s="305"/>
      <c r="CZ412" s="305"/>
      <c r="DA412" s="305"/>
    </row>
    <row r="413" spans="1:105" s="2" customFormat="1" ht="12.75">
      <c r="A413" s="305"/>
      <c r="B413" s="305"/>
      <c r="C413" s="305"/>
      <c r="D413" s="305"/>
      <c r="E413" s="305"/>
      <c r="F413" s="454"/>
      <c r="G413" s="454"/>
      <c r="H413" s="457"/>
      <c r="I413" s="458"/>
      <c r="J413" s="305"/>
      <c r="K413" s="305"/>
      <c r="L413" s="454"/>
      <c r="M413" s="305"/>
      <c r="N413" s="305"/>
      <c r="O413" s="305"/>
      <c r="P413" s="305"/>
      <c r="Q413" s="305"/>
      <c r="R413" s="305"/>
      <c r="S413" s="305"/>
      <c r="T413" s="305"/>
      <c r="U413" s="305"/>
      <c r="V413" s="305"/>
      <c r="W413" s="305"/>
      <c r="X413" s="305"/>
      <c r="Y413" s="305"/>
      <c r="Z413" s="305"/>
      <c r="AA413" s="305"/>
      <c r="AB413" s="305"/>
      <c r="AC413" s="305"/>
      <c r="AD413" s="305"/>
      <c r="AE413" s="305"/>
      <c r="AF413" s="305"/>
      <c r="AG413" s="305"/>
      <c r="AH413" s="305"/>
      <c r="AI413" s="305"/>
      <c r="AJ413" s="305"/>
      <c r="AK413" s="305"/>
      <c r="AL413" s="305"/>
      <c r="AM413" s="305"/>
      <c r="AN413" s="305"/>
      <c r="AO413" s="305"/>
      <c r="AP413" s="305"/>
      <c r="AQ413" s="305"/>
      <c r="AR413" s="305"/>
      <c r="AS413" s="305"/>
      <c r="AT413" s="305"/>
      <c r="AU413" s="305"/>
      <c r="AV413" s="305"/>
      <c r="AW413" s="305"/>
      <c r="AX413" s="305"/>
      <c r="AY413" s="305"/>
      <c r="AZ413" s="305"/>
      <c r="BA413" s="305"/>
      <c r="BB413" s="305"/>
      <c r="BC413" s="305"/>
      <c r="BD413" s="305"/>
      <c r="BE413" s="305"/>
      <c r="BF413" s="305"/>
      <c r="BG413" s="305"/>
      <c r="BH413" s="305"/>
      <c r="BI413" s="305"/>
      <c r="BJ413" s="305"/>
      <c r="BK413" s="305"/>
      <c r="BL413" s="305"/>
      <c r="BM413" s="305"/>
      <c r="BN413" s="305"/>
      <c r="BO413" s="305"/>
      <c r="BP413" s="305"/>
      <c r="BQ413" s="305"/>
      <c r="BR413" s="305"/>
      <c r="BS413" s="305"/>
      <c r="BT413" s="305"/>
      <c r="BU413" s="305"/>
      <c r="BV413" s="305"/>
      <c r="BW413" s="305"/>
      <c r="BX413" s="305"/>
      <c r="BY413" s="305"/>
      <c r="BZ413" s="305"/>
      <c r="CA413" s="305"/>
      <c r="CB413" s="305"/>
      <c r="CC413" s="305"/>
      <c r="CD413" s="305"/>
      <c r="CE413" s="305"/>
      <c r="CF413" s="305"/>
      <c r="CG413" s="305"/>
      <c r="CH413" s="305"/>
      <c r="CI413" s="305"/>
      <c r="CJ413" s="305"/>
      <c r="CK413" s="305"/>
      <c r="CL413" s="305"/>
      <c r="CM413" s="305"/>
      <c r="CN413" s="305"/>
      <c r="CO413" s="305"/>
      <c r="CP413" s="305"/>
      <c r="CQ413" s="305"/>
      <c r="CR413" s="305"/>
      <c r="CS413" s="305"/>
      <c r="CT413" s="305"/>
      <c r="CU413" s="305"/>
      <c r="CV413" s="305"/>
      <c r="CW413" s="305"/>
      <c r="CX413" s="305"/>
      <c r="CY413" s="305"/>
      <c r="CZ413" s="305"/>
      <c r="DA413" s="305"/>
    </row>
    <row r="414" spans="1:105" s="2" customFormat="1" ht="12.75">
      <c r="A414" s="305"/>
      <c r="B414" s="305"/>
      <c r="C414" s="305"/>
      <c r="D414" s="305"/>
      <c r="E414" s="305"/>
      <c r="F414" s="454"/>
      <c r="G414" s="454"/>
      <c r="H414" s="457"/>
      <c r="I414" s="458"/>
      <c r="J414" s="305"/>
      <c r="K414" s="305"/>
      <c r="L414" s="454"/>
      <c r="M414" s="305"/>
      <c r="N414" s="305"/>
      <c r="O414" s="305"/>
      <c r="P414" s="305"/>
      <c r="Q414" s="305"/>
      <c r="R414" s="305"/>
      <c r="S414" s="305"/>
      <c r="T414" s="305"/>
      <c r="U414" s="305"/>
      <c r="V414" s="305"/>
      <c r="W414" s="305"/>
      <c r="X414" s="305"/>
      <c r="Y414" s="305"/>
      <c r="Z414" s="305"/>
      <c r="AA414" s="305"/>
      <c r="AB414" s="305"/>
      <c r="AC414" s="305"/>
      <c r="AD414" s="305"/>
      <c r="AE414" s="305"/>
      <c r="AF414" s="305"/>
      <c r="AG414" s="305"/>
      <c r="AH414" s="305"/>
      <c r="AI414" s="305"/>
      <c r="AJ414" s="305"/>
      <c r="AK414" s="305"/>
      <c r="AL414" s="305"/>
      <c r="AM414" s="305"/>
      <c r="AN414" s="305"/>
      <c r="AO414" s="305"/>
      <c r="AP414" s="305"/>
      <c r="AQ414" s="305"/>
      <c r="AR414" s="305"/>
      <c r="AS414" s="305"/>
      <c r="AT414" s="305"/>
      <c r="AU414" s="305"/>
      <c r="AV414" s="305"/>
      <c r="AW414" s="305"/>
      <c r="AX414" s="305"/>
      <c r="AY414" s="305"/>
      <c r="AZ414" s="305"/>
      <c r="BA414" s="305"/>
      <c r="BB414" s="305"/>
      <c r="BC414" s="305"/>
      <c r="BD414" s="305"/>
      <c r="BE414" s="305"/>
      <c r="BF414" s="305"/>
      <c r="BG414" s="305"/>
      <c r="BH414" s="305"/>
      <c r="BI414" s="305"/>
      <c r="BJ414" s="305"/>
      <c r="BK414" s="305"/>
      <c r="BL414" s="305"/>
      <c r="BM414" s="305"/>
      <c r="BN414" s="305"/>
      <c r="BO414" s="305"/>
      <c r="BP414" s="305"/>
      <c r="BQ414" s="305"/>
      <c r="BR414" s="305"/>
      <c r="BS414" s="305"/>
      <c r="BT414" s="305"/>
      <c r="BU414" s="305"/>
      <c r="BV414" s="305"/>
      <c r="BW414" s="305"/>
      <c r="BX414" s="305"/>
      <c r="BY414" s="305"/>
      <c r="BZ414" s="305"/>
      <c r="CA414" s="305"/>
      <c r="CB414" s="305"/>
      <c r="CC414" s="305"/>
      <c r="CD414" s="305"/>
      <c r="CE414" s="305"/>
      <c r="CF414" s="305"/>
      <c r="CG414" s="305"/>
      <c r="CH414" s="305"/>
      <c r="CI414" s="305"/>
      <c r="CJ414" s="305"/>
      <c r="CK414" s="305"/>
      <c r="CL414" s="305"/>
      <c r="CM414" s="305"/>
      <c r="CN414" s="305"/>
      <c r="CO414" s="305"/>
      <c r="CP414" s="305"/>
      <c r="CQ414" s="305"/>
      <c r="CR414" s="305"/>
      <c r="CS414" s="305"/>
      <c r="CT414" s="305"/>
      <c r="CU414" s="305"/>
      <c r="CV414" s="305"/>
      <c r="CW414" s="305"/>
      <c r="CX414" s="305"/>
      <c r="CY414" s="305"/>
      <c r="CZ414" s="305"/>
      <c r="DA414" s="305"/>
    </row>
    <row r="415" spans="1:105" s="2" customFormat="1" ht="12.75">
      <c r="A415" s="305"/>
      <c r="B415" s="305"/>
      <c r="C415" s="305"/>
      <c r="D415" s="305"/>
      <c r="E415" s="305"/>
      <c r="F415" s="454"/>
      <c r="G415" s="454"/>
      <c r="H415" s="457"/>
      <c r="I415" s="458"/>
      <c r="J415" s="305"/>
      <c r="K415" s="305"/>
      <c r="L415" s="454"/>
      <c r="M415" s="305"/>
      <c r="N415" s="305"/>
      <c r="O415" s="305"/>
      <c r="P415" s="305"/>
      <c r="Q415" s="305"/>
      <c r="R415" s="305"/>
      <c r="S415" s="305"/>
      <c r="T415" s="305"/>
      <c r="U415" s="305"/>
      <c r="V415" s="305"/>
      <c r="W415" s="305"/>
      <c r="X415" s="305"/>
      <c r="Y415" s="305"/>
      <c r="Z415" s="305"/>
      <c r="AA415" s="305"/>
      <c r="AB415" s="305"/>
      <c r="AC415" s="305"/>
      <c r="AD415" s="305"/>
      <c r="AE415" s="305"/>
      <c r="AF415" s="305"/>
      <c r="AG415" s="305"/>
      <c r="AH415" s="305"/>
      <c r="AI415" s="305"/>
      <c r="AJ415" s="305"/>
      <c r="AK415" s="305"/>
      <c r="AL415" s="305"/>
      <c r="AM415" s="305"/>
      <c r="AN415" s="305"/>
      <c r="AO415" s="305"/>
      <c r="AP415" s="305"/>
      <c r="AQ415" s="305"/>
      <c r="AR415" s="305"/>
      <c r="AS415" s="305"/>
      <c r="AT415" s="305"/>
      <c r="AU415" s="305"/>
      <c r="AV415" s="305"/>
      <c r="AW415" s="305"/>
      <c r="AX415" s="305"/>
      <c r="AY415" s="305"/>
      <c r="AZ415" s="305"/>
      <c r="BA415" s="305"/>
      <c r="BB415" s="305"/>
      <c r="BC415" s="305"/>
      <c r="BD415" s="305"/>
      <c r="BE415" s="305"/>
      <c r="BF415" s="305"/>
      <c r="BG415" s="305"/>
      <c r="BH415" s="305"/>
      <c r="BI415" s="305"/>
      <c r="BJ415" s="305"/>
      <c r="BK415" s="305"/>
      <c r="BL415" s="305"/>
      <c r="BM415" s="305"/>
      <c r="BN415" s="305"/>
      <c r="BO415" s="305"/>
      <c r="BP415" s="305"/>
      <c r="BQ415" s="305"/>
      <c r="BR415" s="305"/>
      <c r="BS415" s="305"/>
      <c r="BT415" s="305"/>
      <c r="BU415" s="305"/>
      <c r="BV415" s="305"/>
      <c r="BW415" s="305"/>
      <c r="BX415" s="305"/>
      <c r="BY415" s="305"/>
      <c r="BZ415" s="305"/>
      <c r="CA415" s="305"/>
      <c r="CB415" s="305"/>
      <c r="CC415" s="305"/>
      <c r="CD415" s="305"/>
      <c r="CE415" s="305"/>
      <c r="CF415" s="305"/>
      <c r="CG415" s="305"/>
      <c r="CH415" s="305"/>
      <c r="CI415" s="305"/>
      <c r="CJ415" s="305"/>
      <c r="CK415" s="305"/>
      <c r="CL415" s="305"/>
      <c r="CM415" s="305"/>
      <c r="CN415" s="305"/>
      <c r="CO415" s="305"/>
      <c r="CP415" s="305"/>
      <c r="CQ415" s="305"/>
      <c r="CR415" s="305"/>
      <c r="CS415" s="305"/>
      <c r="CT415" s="305"/>
      <c r="CU415" s="305"/>
      <c r="CV415" s="305"/>
      <c r="CW415" s="305"/>
      <c r="CX415" s="305"/>
      <c r="CY415" s="305"/>
      <c r="CZ415" s="305"/>
      <c r="DA415" s="305"/>
    </row>
    <row r="416" spans="1:105" s="2" customFormat="1" ht="12.75">
      <c r="A416" s="305"/>
      <c r="B416" s="305"/>
      <c r="C416" s="305"/>
      <c r="D416" s="305"/>
      <c r="E416" s="305"/>
      <c r="F416" s="454"/>
      <c r="G416" s="454"/>
      <c r="H416" s="457"/>
      <c r="I416" s="458"/>
      <c r="J416" s="305"/>
      <c r="K416" s="305"/>
      <c r="L416" s="454"/>
      <c r="M416" s="305"/>
      <c r="N416" s="305"/>
      <c r="O416" s="305"/>
      <c r="P416" s="305"/>
      <c r="Q416" s="305"/>
      <c r="R416" s="305"/>
      <c r="S416" s="305"/>
      <c r="T416" s="305"/>
      <c r="U416" s="305"/>
      <c r="V416" s="305"/>
      <c r="W416" s="305"/>
      <c r="X416" s="305"/>
      <c r="Y416" s="305"/>
      <c r="Z416" s="305"/>
      <c r="AA416" s="305"/>
      <c r="AB416" s="305"/>
      <c r="AC416" s="305"/>
      <c r="AD416" s="305"/>
      <c r="AE416" s="305"/>
      <c r="AF416" s="305"/>
      <c r="AG416" s="305"/>
      <c r="AH416" s="305"/>
      <c r="AI416" s="305"/>
      <c r="AJ416" s="305"/>
      <c r="AK416" s="305"/>
      <c r="AL416" s="305"/>
      <c r="AM416" s="305"/>
      <c r="AN416" s="305"/>
      <c r="AO416" s="305"/>
      <c r="AP416" s="305"/>
      <c r="AQ416" s="305"/>
      <c r="AR416" s="305"/>
      <c r="AS416" s="305"/>
      <c r="AT416" s="305"/>
      <c r="AU416" s="305"/>
      <c r="AV416" s="305"/>
      <c r="AW416" s="305"/>
      <c r="AX416" s="305"/>
      <c r="AY416" s="305"/>
      <c r="AZ416" s="305"/>
      <c r="BA416" s="305"/>
      <c r="BB416" s="305"/>
      <c r="BC416" s="305"/>
      <c r="BD416" s="305"/>
      <c r="BE416" s="305"/>
      <c r="BF416" s="305"/>
      <c r="BG416" s="305"/>
      <c r="BH416" s="305"/>
      <c r="BI416" s="305"/>
      <c r="BJ416" s="305"/>
      <c r="BK416" s="305"/>
      <c r="BL416" s="305"/>
      <c r="BM416" s="305"/>
      <c r="BN416" s="305"/>
      <c r="BO416" s="305"/>
      <c r="BP416" s="305"/>
      <c r="BQ416" s="305"/>
      <c r="BR416" s="305"/>
      <c r="BS416" s="305"/>
      <c r="BT416" s="305"/>
      <c r="BU416" s="305"/>
      <c r="BV416" s="305"/>
      <c r="BW416" s="305"/>
      <c r="BX416" s="305"/>
      <c r="BY416" s="305"/>
      <c r="BZ416" s="305"/>
      <c r="CA416" s="305"/>
      <c r="CB416" s="305"/>
      <c r="CC416" s="305"/>
      <c r="CD416" s="305"/>
      <c r="CE416" s="305"/>
      <c r="CF416" s="305"/>
      <c r="CG416" s="305"/>
      <c r="CH416" s="305"/>
      <c r="CI416" s="305"/>
      <c r="CJ416" s="305"/>
      <c r="CK416" s="305"/>
      <c r="CL416" s="305"/>
      <c r="CM416" s="305"/>
      <c r="CN416" s="305"/>
      <c r="CO416" s="305"/>
      <c r="CP416" s="305"/>
      <c r="CQ416" s="305"/>
      <c r="CR416" s="305"/>
      <c r="CS416" s="305"/>
      <c r="CT416" s="305"/>
      <c r="CU416" s="305"/>
      <c r="CV416" s="305"/>
      <c r="CW416" s="305"/>
      <c r="CX416" s="305"/>
      <c r="CY416" s="305"/>
      <c r="CZ416" s="305"/>
      <c r="DA416" s="305"/>
    </row>
    <row r="417" spans="1:105" s="2" customFormat="1" ht="12.75">
      <c r="A417" s="305"/>
      <c r="B417" s="305"/>
      <c r="C417" s="305"/>
      <c r="D417" s="305"/>
      <c r="E417" s="305"/>
      <c r="F417" s="454"/>
      <c r="G417" s="454"/>
      <c r="H417" s="457"/>
      <c r="I417" s="458"/>
      <c r="J417" s="305"/>
      <c r="K417" s="305"/>
      <c r="L417" s="454"/>
      <c r="M417" s="305"/>
      <c r="N417" s="305"/>
      <c r="O417" s="305"/>
      <c r="P417" s="305"/>
      <c r="Q417" s="305"/>
      <c r="R417" s="305"/>
      <c r="S417" s="305"/>
      <c r="T417" s="305"/>
      <c r="U417" s="305"/>
      <c r="V417" s="305"/>
      <c r="W417" s="305"/>
      <c r="X417" s="305"/>
      <c r="Y417" s="305"/>
      <c r="Z417" s="305"/>
      <c r="AA417" s="305"/>
      <c r="AB417" s="305"/>
      <c r="AC417" s="305"/>
      <c r="AD417" s="305"/>
      <c r="AE417" s="305"/>
      <c r="AF417" s="305"/>
      <c r="AG417" s="305"/>
      <c r="AH417" s="305"/>
      <c r="AI417" s="305"/>
      <c r="AJ417" s="305"/>
      <c r="AK417" s="305"/>
      <c r="AL417" s="305"/>
      <c r="AM417" s="305"/>
      <c r="AN417" s="305"/>
      <c r="AO417" s="305"/>
      <c r="AP417" s="305"/>
      <c r="AQ417" s="305"/>
      <c r="AR417" s="305"/>
      <c r="AS417" s="305"/>
      <c r="AT417" s="305"/>
      <c r="AU417" s="305"/>
      <c r="AV417" s="305"/>
      <c r="AW417" s="305"/>
      <c r="AX417" s="305"/>
      <c r="AY417" s="305"/>
      <c r="AZ417" s="305"/>
      <c r="BA417" s="305"/>
      <c r="BB417" s="305"/>
      <c r="BC417" s="305"/>
      <c r="BD417" s="305"/>
      <c r="BE417" s="305"/>
      <c r="BF417" s="305"/>
      <c r="BG417" s="305"/>
      <c r="BH417" s="305"/>
      <c r="BI417" s="305"/>
      <c r="BJ417" s="305"/>
      <c r="BK417" s="305"/>
      <c r="BL417" s="305"/>
      <c r="BM417" s="305"/>
      <c r="BN417" s="305"/>
      <c r="BO417" s="305"/>
      <c r="BP417" s="305"/>
      <c r="BQ417" s="305"/>
      <c r="BR417" s="305"/>
      <c r="BS417" s="305"/>
      <c r="BT417" s="305"/>
      <c r="BU417" s="305"/>
      <c r="BV417" s="305"/>
      <c r="BW417" s="305"/>
      <c r="BX417" s="305"/>
      <c r="BY417" s="305"/>
      <c r="BZ417" s="305"/>
      <c r="CA417" s="305"/>
      <c r="CB417" s="305"/>
      <c r="CC417" s="305"/>
      <c r="CD417" s="305"/>
      <c r="CE417" s="305"/>
      <c r="CF417" s="305"/>
      <c r="CG417" s="305"/>
      <c r="CH417" s="305"/>
      <c r="CI417" s="305"/>
      <c r="CJ417" s="305"/>
      <c r="CK417" s="305"/>
      <c r="CL417" s="305"/>
      <c r="CM417" s="305"/>
      <c r="CN417" s="305"/>
      <c r="CO417" s="305"/>
      <c r="CP417" s="305"/>
      <c r="CQ417" s="305"/>
      <c r="CR417" s="305"/>
      <c r="CS417" s="305"/>
      <c r="CT417" s="305"/>
      <c r="CU417" s="305"/>
      <c r="CV417" s="305"/>
      <c r="CW417" s="305"/>
      <c r="CX417" s="305"/>
      <c r="CY417" s="305"/>
      <c r="CZ417" s="305"/>
      <c r="DA417" s="305"/>
    </row>
    <row r="418" spans="1:105" s="2" customFormat="1" ht="12.75">
      <c r="A418" s="305"/>
      <c r="B418" s="305"/>
      <c r="C418" s="305"/>
      <c r="D418" s="305"/>
      <c r="E418" s="305"/>
      <c r="F418" s="454"/>
      <c r="G418" s="454"/>
      <c r="H418" s="457"/>
      <c r="I418" s="458"/>
      <c r="J418" s="305"/>
      <c r="K418" s="305"/>
      <c r="L418" s="454"/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/>
      <c r="AA418" s="305"/>
      <c r="AB418" s="305"/>
      <c r="AC418" s="305"/>
      <c r="AD418" s="305"/>
      <c r="AE418" s="305"/>
      <c r="AF418" s="305"/>
      <c r="AG418" s="305"/>
      <c r="AH418" s="305"/>
      <c r="AI418" s="305"/>
      <c r="AJ418" s="305"/>
      <c r="AK418" s="305"/>
      <c r="AL418" s="305"/>
      <c r="AM418" s="305"/>
      <c r="AN418" s="305"/>
      <c r="AO418" s="305"/>
      <c r="AP418" s="305"/>
      <c r="AQ418" s="305"/>
      <c r="AR418" s="305"/>
      <c r="AS418" s="305"/>
      <c r="AT418" s="305"/>
      <c r="AU418" s="305"/>
      <c r="AV418" s="305"/>
      <c r="AW418" s="305"/>
      <c r="AX418" s="305"/>
      <c r="AY418" s="305"/>
      <c r="AZ418" s="305"/>
      <c r="BA418" s="305"/>
      <c r="BB418" s="305"/>
      <c r="BC418" s="305"/>
      <c r="BD418" s="305"/>
      <c r="BE418" s="305"/>
      <c r="BF418" s="305"/>
      <c r="BG418" s="305"/>
      <c r="BH418" s="305"/>
      <c r="BI418" s="305"/>
      <c r="BJ418" s="305"/>
      <c r="BK418" s="305"/>
      <c r="BL418" s="305"/>
      <c r="BM418" s="305"/>
      <c r="BN418" s="305"/>
      <c r="BO418" s="305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/>
      <c r="CJ418" s="305"/>
      <c r="CK418" s="305"/>
      <c r="CL418" s="305"/>
      <c r="CM418" s="305"/>
      <c r="CN418" s="3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</row>
    <row r="419" spans="1:105" s="2" customFormat="1" ht="12.75">
      <c r="A419" s="305"/>
      <c r="B419" s="305"/>
      <c r="C419" s="305"/>
      <c r="D419" s="305"/>
      <c r="E419" s="305"/>
      <c r="F419" s="454"/>
      <c r="G419" s="454"/>
      <c r="H419" s="457"/>
      <c r="I419" s="458"/>
      <c r="J419" s="305"/>
      <c r="K419" s="305"/>
      <c r="L419" s="454"/>
      <c r="M419" s="305"/>
      <c r="N419" s="305"/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/>
      <c r="AA419" s="305"/>
      <c r="AB419" s="305"/>
      <c r="AC419" s="305"/>
      <c r="AD419" s="305"/>
      <c r="AE419" s="305"/>
      <c r="AF419" s="305"/>
      <c r="AG419" s="305"/>
      <c r="AH419" s="305"/>
      <c r="AI419" s="305"/>
      <c r="AJ419" s="305"/>
      <c r="AK419" s="305"/>
      <c r="AL419" s="305"/>
      <c r="AM419" s="305"/>
      <c r="AN419" s="305"/>
      <c r="AO419" s="305"/>
      <c r="AP419" s="305"/>
      <c r="AQ419" s="305"/>
      <c r="AR419" s="305"/>
      <c r="AS419" s="305"/>
      <c r="AT419" s="305"/>
      <c r="AU419" s="305"/>
      <c r="AV419" s="305"/>
      <c r="AW419" s="305"/>
      <c r="AX419" s="305"/>
      <c r="AY419" s="305"/>
      <c r="AZ419" s="305"/>
      <c r="BA419" s="305"/>
      <c r="BB419" s="305"/>
      <c r="BC419" s="305"/>
      <c r="BD419" s="305"/>
      <c r="BE419" s="305"/>
      <c r="BF419" s="305"/>
      <c r="BG419" s="305"/>
      <c r="BH419" s="305"/>
      <c r="BI419" s="305"/>
      <c r="BJ419" s="305"/>
      <c r="BK419" s="305"/>
      <c r="BL419" s="305"/>
      <c r="BM419" s="305"/>
      <c r="BN419" s="305"/>
      <c r="BO419" s="305"/>
      <c r="BP419" s="305"/>
      <c r="BQ419" s="305"/>
      <c r="BR419" s="305"/>
      <c r="BS419" s="305"/>
      <c r="BT419" s="305"/>
      <c r="BU419" s="305"/>
      <c r="BV419" s="305"/>
      <c r="BW419" s="305"/>
      <c r="BX419" s="305"/>
      <c r="BY419" s="305"/>
      <c r="BZ419" s="305"/>
      <c r="CA419" s="305"/>
      <c r="CB419" s="305"/>
      <c r="CC419" s="305"/>
      <c r="CD419" s="305"/>
      <c r="CE419" s="305"/>
      <c r="CF419" s="305"/>
      <c r="CG419" s="305"/>
      <c r="CH419" s="305"/>
      <c r="CI419" s="305"/>
      <c r="CJ419" s="305"/>
      <c r="CK419" s="305"/>
      <c r="CL419" s="305"/>
      <c r="CM419" s="305"/>
      <c r="CN419" s="305"/>
      <c r="CO419" s="305"/>
      <c r="CP419" s="305"/>
      <c r="CQ419" s="305"/>
      <c r="CR419" s="305"/>
      <c r="CS419" s="305"/>
      <c r="CT419" s="305"/>
      <c r="CU419" s="305"/>
      <c r="CV419" s="305"/>
      <c r="CW419" s="305"/>
      <c r="CX419" s="305"/>
      <c r="CY419" s="305"/>
      <c r="CZ419" s="305"/>
      <c r="DA419" s="305"/>
    </row>
    <row r="420" spans="1:105" s="2" customFormat="1" ht="12.75">
      <c r="A420" s="305"/>
      <c r="B420" s="305"/>
      <c r="C420" s="305"/>
      <c r="D420" s="305"/>
      <c r="E420" s="305"/>
      <c r="F420" s="454"/>
      <c r="G420" s="454"/>
      <c r="H420" s="457"/>
      <c r="I420" s="458"/>
      <c r="J420" s="305"/>
      <c r="K420" s="305"/>
      <c r="L420" s="454"/>
      <c r="M420" s="305"/>
      <c r="N420" s="305"/>
      <c r="O420" s="305"/>
      <c r="P420" s="305"/>
      <c r="Q420" s="305"/>
      <c r="R420" s="305"/>
      <c r="S420" s="305"/>
      <c r="T420" s="305"/>
      <c r="U420" s="305"/>
      <c r="V420" s="305"/>
      <c r="W420" s="305"/>
      <c r="X420" s="305"/>
      <c r="Y420" s="305"/>
      <c r="Z420" s="305"/>
      <c r="AA420" s="305"/>
      <c r="AB420" s="305"/>
      <c r="AC420" s="305"/>
      <c r="AD420" s="305"/>
      <c r="AE420" s="305"/>
      <c r="AF420" s="305"/>
      <c r="AG420" s="305"/>
      <c r="AH420" s="305"/>
      <c r="AI420" s="305"/>
      <c r="AJ420" s="305"/>
      <c r="AK420" s="305"/>
      <c r="AL420" s="305"/>
      <c r="AM420" s="305"/>
      <c r="AN420" s="305"/>
      <c r="AO420" s="305"/>
      <c r="AP420" s="305"/>
      <c r="AQ420" s="305"/>
      <c r="AR420" s="305"/>
      <c r="AS420" s="305"/>
      <c r="AT420" s="305"/>
      <c r="AU420" s="305"/>
      <c r="AV420" s="305"/>
      <c r="AW420" s="305"/>
      <c r="AX420" s="305"/>
      <c r="AY420" s="305"/>
      <c r="AZ420" s="305"/>
      <c r="BA420" s="305"/>
      <c r="BB420" s="305"/>
      <c r="BC420" s="305"/>
      <c r="BD420" s="305"/>
      <c r="BE420" s="305"/>
      <c r="BF420" s="305"/>
      <c r="BG420" s="305"/>
      <c r="BH420" s="305"/>
      <c r="BI420" s="305"/>
      <c r="BJ420" s="305"/>
      <c r="BK420" s="305"/>
      <c r="BL420" s="305"/>
      <c r="BM420" s="305"/>
      <c r="BN420" s="305"/>
      <c r="BO420" s="305"/>
      <c r="BP420" s="305"/>
      <c r="BQ420" s="305"/>
      <c r="BR420" s="305"/>
      <c r="BS420" s="305"/>
      <c r="BT420" s="305"/>
      <c r="BU420" s="305"/>
      <c r="BV420" s="305"/>
      <c r="BW420" s="305"/>
      <c r="BX420" s="305"/>
      <c r="BY420" s="305"/>
      <c r="BZ420" s="305"/>
      <c r="CA420" s="305"/>
      <c r="CB420" s="305"/>
      <c r="CC420" s="305"/>
      <c r="CD420" s="305"/>
      <c r="CE420" s="305"/>
      <c r="CF420" s="305"/>
      <c r="CG420" s="305"/>
      <c r="CH420" s="305"/>
      <c r="CI420" s="305"/>
      <c r="CJ420" s="305"/>
      <c r="CK420" s="305"/>
      <c r="CL420" s="305"/>
      <c r="CM420" s="305"/>
      <c r="CN420" s="305"/>
      <c r="CO420" s="305"/>
      <c r="CP420" s="305"/>
      <c r="CQ420" s="305"/>
      <c r="CR420" s="305"/>
      <c r="CS420" s="305"/>
      <c r="CT420" s="305"/>
      <c r="CU420" s="305"/>
      <c r="CV420" s="305"/>
      <c r="CW420" s="305"/>
      <c r="CX420" s="305"/>
      <c r="CY420" s="305"/>
      <c r="CZ420" s="305"/>
      <c r="DA420" s="305"/>
    </row>
    <row r="421" spans="1:105" s="2" customFormat="1" ht="12.75">
      <c r="A421" s="305"/>
      <c r="B421" s="305"/>
      <c r="C421" s="305"/>
      <c r="D421" s="305"/>
      <c r="E421" s="305"/>
      <c r="F421" s="454"/>
      <c r="G421" s="454"/>
      <c r="H421" s="457"/>
      <c r="I421" s="458"/>
      <c r="J421" s="305"/>
      <c r="K421" s="305"/>
      <c r="L421" s="454"/>
      <c r="M421" s="305"/>
      <c r="N421" s="305"/>
      <c r="O421" s="305"/>
      <c r="P421" s="305"/>
      <c r="Q421" s="305"/>
      <c r="R421" s="305"/>
      <c r="S421" s="305"/>
      <c r="T421" s="305"/>
      <c r="U421" s="305"/>
      <c r="V421" s="305"/>
      <c r="W421" s="305"/>
      <c r="X421" s="305"/>
      <c r="Y421" s="305"/>
      <c r="Z421" s="305"/>
      <c r="AA421" s="305"/>
      <c r="AB421" s="305"/>
      <c r="AC421" s="305"/>
      <c r="AD421" s="305"/>
      <c r="AE421" s="305"/>
      <c r="AF421" s="305"/>
      <c r="AG421" s="305"/>
      <c r="AH421" s="305"/>
      <c r="AI421" s="305"/>
      <c r="AJ421" s="305"/>
      <c r="AK421" s="305"/>
      <c r="AL421" s="305"/>
      <c r="AM421" s="305"/>
      <c r="AN421" s="305"/>
      <c r="AO421" s="305"/>
      <c r="AP421" s="305"/>
      <c r="AQ421" s="305"/>
      <c r="AR421" s="305"/>
      <c r="AS421" s="305"/>
      <c r="AT421" s="305"/>
      <c r="AU421" s="305"/>
      <c r="AV421" s="305"/>
      <c r="AW421" s="305"/>
      <c r="AX421" s="305"/>
      <c r="AY421" s="305"/>
      <c r="AZ421" s="305"/>
      <c r="BA421" s="305"/>
      <c r="BB421" s="305"/>
      <c r="BC421" s="305"/>
      <c r="BD421" s="305"/>
      <c r="BE421" s="305"/>
      <c r="BF421" s="305"/>
      <c r="BG421" s="305"/>
      <c r="BH421" s="305"/>
      <c r="BI421" s="305"/>
      <c r="BJ421" s="305"/>
      <c r="BK421" s="305"/>
      <c r="BL421" s="305"/>
      <c r="BM421" s="305"/>
      <c r="BN421" s="305"/>
      <c r="BO421" s="305"/>
      <c r="BP421" s="305"/>
      <c r="BQ421" s="305"/>
      <c r="BR421" s="305"/>
      <c r="BS421" s="305"/>
      <c r="BT421" s="305"/>
      <c r="BU421" s="305"/>
      <c r="BV421" s="305"/>
      <c r="BW421" s="305"/>
      <c r="BX421" s="305"/>
      <c r="BY421" s="305"/>
      <c r="BZ421" s="305"/>
      <c r="CA421" s="305"/>
      <c r="CB421" s="305"/>
      <c r="CC421" s="305"/>
      <c r="CD421" s="305"/>
      <c r="CE421" s="305"/>
      <c r="CF421" s="305"/>
      <c r="CG421" s="305"/>
      <c r="CH421" s="305"/>
      <c r="CI421" s="305"/>
      <c r="CJ421" s="305"/>
      <c r="CK421" s="305"/>
      <c r="CL421" s="305"/>
      <c r="CM421" s="305"/>
      <c r="CN421" s="305"/>
      <c r="CO421" s="305"/>
      <c r="CP421" s="305"/>
      <c r="CQ421" s="305"/>
      <c r="CR421" s="305"/>
      <c r="CS421" s="305"/>
      <c r="CT421" s="305"/>
      <c r="CU421" s="305"/>
      <c r="CV421" s="305"/>
      <c r="CW421" s="305"/>
      <c r="CX421" s="305"/>
      <c r="CY421" s="305"/>
      <c r="CZ421" s="305"/>
      <c r="DA421" s="305"/>
    </row>
    <row r="422" spans="1:105" s="2" customFormat="1" ht="12.75">
      <c r="A422" s="305"/>
      <c r="B422" s="305"/>
      <c r="C422" s="305"/>
      <c r="D422" s="305"/>
      <c r="E422" s="305"/>
      <c r="F422" s="454"/>
      <c r="G422" s="454"/>
      <c r="H422" s="457"/>
      <c r="I422" s="458"/>
      <c r="J422" s="305"/>
      <c r="K422" s="305"/>
      <c r="L422" s="454"/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  <c r="AS422" s="305"/>
      <c r="AT422" s="305"/>
      <c r="AU422" s="305"/>
      <c r="AV422" s="305"/>
      <c r="AW422" s="305"/>
      <c r="AX422" s="305"/>
      <c r="AY422" s="305"/>
      <c r="AZ422" s="305"/>
      <c r="BA422" s="305"/>
      <c r="BB422" s="305"/>
      <c r="BC422" s="305"/>
      <c r="BD422" s="305"/>
      <c r="BE422" s="305"/>
      <c r="BF422" s="305"/>
      <c r="BG422" s="305"/>
      <c r="BH422" s="305"/>
      <c r="BI422" s="305"/>
      <c r="BJ422" s="305"/>
      <c r="BK422" s="305"/>
      <c r="BL422" s="305"/>
      <c r="BM422" s="305"/>
      <c r="BN422" s="305"/>
      <c r="BO422" s="305"/>
      <c r="BP422" s="305"/>
      <c r="BQ422" s="305"/>
      <c r="BR422" s="305"/>
      <c r="BS422" s="305"/>
      <c r="BT422" s="305"/>
      <c r="BU422" s="305"/>
      <c r="BV422" s="305"/>
      <c r="BW422" s="305"/>
      <c r="BX422" s="305"/>
      <c r="BY422" s="305"/>
      <c r="BZ422" s="305"/>
      <c r="CA422" s="305"/>
      <c r="CB422" s="305"/>
      <c r="CC422" s="305"/>
      <c r="CD422" s="305"/>
      <c r="CE422" s="305"/>
      <c r="CF422" s="305"/>
      <c r="CG422" s="305"/>
      <c r="CH422" s="305"/>
      <c r="CI422" s="305"/>
      <c r="CJ422" s="305"/>
      <c r="CK422" s="305"/>
      <c r="CL422" s="305"/>
      <c r="CM422" s="305"/>
      <c r="CN422" s="305"/>
      <c r="CO422" s="305"/>
      <c r="CP422" s="305"/>
      <c r="CQ422" s="305"/>
      <c r="CR422" s="305"/>
      <c r="CS422" s="305"/>
      <c r="CT422" s="305"/>
      <c r="CU422" s="305"/>
      <c r="CV422" s="305"/>
      <c r="CW422" s="305"/>
      <c r="CX422" s="305"/>
      <c r="CY422" s="305"/>
      <c r="CZ422" s="305"/>
      <c r="DA422" s="305"/>
    </row>
    <row r="423" spans="1:105" s="2" customFormat="1" ht="12.75">
      <c r="A423" s="305"/>
      <c r="B423" s="305"/>
      <c r="C423" s="305"/>
      <c r="D423" s="305"/>
      <c r="E423" s="305"/>
      <c r="F423" s="454"/>
      <c r="G423" s="454"/>
      <c r="H423" s="457"/>
      <c r="I423" s="458"/>
      <c r="J423" s="305"/>
      <c r="K423" s="305"/>
      <c r="L423" s="454"/>
      <c r="M423" s="305"/>
      <c r="N423" s="305"/>
      <c r="O423" s="305"/>
      <c r="P423" s="305"/>
      <c r="Q423" s="305"/>
      <c r="R423" s="305"/>
      <c r="S423" s="305"/>
      <c r="T423" s="305"/>
      <c r="U423" s="305"/>
      <c r="V423" s="305"/>
      <c r="W423" s="305"/>
      <c r="X423" s="305"/>
      <c r="Y423" s="305"/>
      <c r="Z423" s="305"/>
      <c r="AA423" s="305"/>
      <c r="AB423" s="305"/>
      <c r="AC423" s="305"/>
      <c r="AD423" s="305"/>
      <c r="AE423" s="305"/>
      <c r="AF423" s="305"/>
      <c r="AG423" s="305"/>
      <c r="AH423" s="305"/>
      <c r="AI423" s="305"/>
      <c r="AJ423" s="305"/>
      <c r="AK423" s="305"/>
      <c r="AL423" s="305"/>
      <c r="AM423" s="305"/>
      <c r="AN423" s="305"/>
      <c r="AO423" s="305"/>
      <c r="AP423" s="305"/>
      <c r="AQ423" s="305"/>
      <c r="AR423" s="305"/>
      <c r="AS423" s="305"/>
      <c r="AT423" s="305"/>
      <c r="AU423" s="305"/>
      <c r="AV423" s="305"/>
      <c r="AW423" s="305"/>
      <c r="AX423" s="305"/>
      <c r="AY423" s="305"/>
      <c r="AZ423" s="305"/>
      <c r="BA423" s="305"/>
      <c r="BB423" s="305"/>
      <c r="BC423" s="305"/>
      <c r="BD423" s="305"/>
      <c r="BE423" s="305"/>
      <c r="BF423" s="305"/>
      <c r="BG423" s="305"/>
      <c r="BH423" s="305"/>
      <c r="BI423" s="305"/>
      <c r="BJ423" s="305"/>
      <c r="BK423" s="305"/>
      <c r="BL423" s="305"/>
      <c r="BM423" s="305"/>
      <c r="BN423" s="305"/>
      <c r="BO423" s="305"/>
      <c r="BP423" s="305"/>
      <c r="BQ423" s="305"/>
      <c r="BR423" s="305"/>
      <c r="BS423" s="305"/>
      <c r="BT423" s="305"/>
      <c r="BU423" s="305"/>
      <c r="BV423" s="305"/>
      <c r="BW423" s="305"/>
      <c r="BX423" s="305"/>
      <c r="BY423" s="305"/>
      <c r="BZ423" s="305"/>
      <c r="CA423" s="305"/>
      <c r="CB423" s="305"/>
      <c r="CC423" s="305"/>
      <c r="CD423" s="305"/>
      <c r="CE423" s="305"/>
      <c r="CF423" s="305"/>
      <c r="CG423" s="305"/>
      <c r="CH423" s="305"/>
      <c r="CI423" s="305"/>
      <c r="CJ423" s="305"/>
      <c r="CK423" s="305"/>
      <c r="CL423" s="305"/>
      <c r="CM423" s="305"/>
      <c r="CN423" s="305"/>
      <c r="CO423" s="305"/>
      <c r="CP423" s="305"/>
      <c r="CQ423" s="305"/>
      <c r="CR423" s="305"/>
      <c r="CS423" s="305"/>
      <c r="CT423" s="305"/>
      <c r="CU423" s="305"/>
      <c r="CV423" s="305"/>
      <c r="CW423" s="305"/>
      <c r="CX423" s="305"/>
      <c r="CY423" s="305"/>
      <c r="CZ423" s="305"/>
      <c r="DA423" s="305"/>
    </row>
    <row r="424" spans="1:105" s="2" customFormat="1" ht="12.75">
      <c r="A424" s="305"/>
      <c r="B424" s="305"/>
      <c r="C424" s="305"/>
      <c r="D424" s="305"/>
      <c r="E424" s="305"/>
      <c r="F424" s="454"/>
      <c r="G424" s="454"/>
      <c r="H424" s="457"/>
      <c r="I424" s="458"/>
      <c r="J424" s="305"/>
      <c r="K424" s="305"/>
      <c r="L424" s="454"/>
      <c r="M424" s="305"/>
      <c r="N424" s="305"/>
      <c r="O424" s="305"/>
      <c r="P424" s="305"/>
      <c r="Q424" s="305"/>
      <c r="R424" s="305"/>
      <c r="S424" s="305"/>
      <c r="T424" s="305"/>
      <c r="U424" s="305"/>
      <c r="V424" s="305"/>
      <c r="W424" s="305"/>
      <c r="X424" s="305"/>
      <c r="Y424" s="305"/>
      <c r="Z424" s="305"/>
      <c r="AA424" s="305"/>
      <c r="AB424" s="305"/>
      <c r="AC424" s="305"/>
      <c r="AD424" s="305"/>
      <c r="AE424" s="305"/>
      <c r="AF424" s="305"/>
      <c r="AG424" s="305"/>
      <c r="AH424" s="305"/>
      <c r="AI424" s="305"/>
      <c r="AJ424" s="305"/>
      <c r="AK424" s="305"/>
      <c r="AL424" s="305"/>
      <c r="AM424" s="305"/>
      <c r="AN424" s="305"/>
      <c r="AO424" s="305"/>
      <c r="AP424" s="305"/>
      <c r="AQ424" s="305"/>
      <c r="AR424" s="305"/>
      <c r="AS424" s="305"/>
      <c r="AT424" s="305"/>
      <c r="AU424" s="305"/>
      <c r="AV424" s="305"/>
      <c r="AW424" s="305"/>
      <c r="AX424" s="305"/>
      <c r="AY424" s="305"/>
      <c r="AZ424" s="305"/>
      <c r="BA424" s="305"/>
      <c r="BB424" s="305"/>
      <c r="BC424" s="305"/>
      <c r="BD424" s="305"/>
      <c r="BE424" s="305"/>
      <c r="BF424" s="305"/>
      <c r="BG424" s="305"/>
      <c r="BH424" s="305"/>
      <c r="BI424" s="305"/>
      <c r="BJ424" s="305"/>
      <c r="BK424" s="305"/>
      <c r="BL424" s="305"/>
      <c r="BM424" s="305"/>
      <c r="BN424" s="305"/>
      <c r="BO424" s="305"/>
      <c r="BP424" s="305"/>
      <c r="BQ424" s="305"/>
      <c r="BR424" s="305"/>
      <c r="BS424" s="305"/>
      <c r="BT424" s="305"/>
      <c r="BU424" s="305"/>
      <c r="BV424" s="305"/>
      <c r="BW424" s="305"/>
      <c r="BX424" s="305"/>
      <c r="BY424" s="305"/>
      <c r="BZ424" s="305"/>
      <c r="CA424" s="305"/>
      <c r="CB424" s="305"/>
      <c r="CC424" s="305"/>
      <c r="CD424" s="305"/>
      <c r="CE424" s="305"/>
      <c r="CF424" s="305"/>
      <c r="CG424" s="305"/>
      <c r="CH424" s="305"/>
      <c r="CI424" s="305"/>
      <c r="CJ424" s="305"/>
      <c r="CK424" s="305"/>
      <c r="CL424" s="305"/>
      <c r="CM424" s="305"/>
      <c r="CN424" s="305"/>
      <c r="CO424" s="305"/>
      <c r="CP424" s="305"/>
      <c r="CQ424" s="305"/>
      <c r="CR424" s="305"/>
      <c r="CS424" s="305"/>
      <c r="CT424" s="305"/>
      <c r="CU424" s="305"/>
      <c r="CV424" s="305"/>
      <c r="CW424" s="305"/>
      <c r="CX424" s="305"/>
      <c r="CY424" s="305"/>
      <c r="CZ424" s="305"/>
      <c r="DA424" s="305"/>
    </row>
    <row r="425" spans="1:105" s="2" customFormat="1" ht="12.75">
      <c r="A425" s="305"/>
      <c r="B425" s="305"/>
      <c r="C425" s="305"/>
      <c r="D425" s="305"/>
      <c r="E425" s="305"/>
      <c r="F425" s="454"/>
      <c r="G425" s="454"/>
      <c r="H425" s="457"/>
      <c r="I425" s="458"/>
      <c r="J425" s="305"/>
      <c r="K425" s="305"/>
      <c r="L425" s="454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/>
      <c r="AA425" s="305"/>
      <c r="AB425" s="305"/>
      <c r="AC425" s="305"/>
      <c r="AD425" s="305"/>
      <c r="AE425" s="305"/>
      <c r="AF425" s="305"/>
      <c r="AG425" s="305"/>
      <c r="AH425" s="305"/>
      <c r="AI425" s="305"/>
      <c r="AJ425" s="305"/>
      <c r="AK425" s="305"/>
      <c r="AL425" s="305"/>
      <c r="AM425" s="305"/>
      <c r="AN425" s="305"/>
      <c r="AO425" s="305"/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  <c r="BC425" s="305"/>
      <c r="BD425" s="305"/>
      <c r="BE425" s="305"/>
      <c r="BF425" s="305"/>
      <c r="BG425" s="305"/>
      <c r="BH425" s="305"/>
      <c r="BI425" s="305"/>
      <c r="BJ425" s="305"/>
      <c r="BK425" s="305"/>
      <c r="BL425" s="305"/>
      <c r="BM425" s="305"/>
      <c r="BN425" s="305"/>
      <c r="BO425" s="305"/>
      <c r="BP425" s="305"/>
      <c r="BQ425" s="305"/>
      <c r="BR425" s="305"/>
      <c r="BS425" s="305"/>
      <c r="BT425" s="305"/>
      <c r="BU425" s="305"/>
      <c r="BV425" s="305"/>
      <c r="BW425" s="305"/>
      <c r="BX425" s="305"/>
      <c r="BY425" s="305"/>
      <c r="BZ425" s="305"/>
      <c r="CA425" s="305"/>
      <c r="CB425" s="305"/>
      <c r="CC425" s="305"/>
      <c r="CD425" s="305"/>
      <c r="CE425" s="305"/>
      <c r="CF425" s="305"/>
      <c r="CG425" s="305"/>
      <c r="CH425" s="305"/>
      <c r="CI425" s="305"/>
      <c r="CJ425" s="305"/>
      <c r="CK425" s="305"/>
      <c r="CL425" s="305"/>
      <c r="CM425" s="305"/>
      <c r="CN425" s="305"/>
      <c r="CO425" s="305"/>
      <c r="CP425" s="305"/>
      <c r="CQ425" s="305"/>
      <c r="CR425" s="305"/>
      <c r="CS425" s="305"/>
      <c r="CT425" s="305"/>
      <c r="CU425" s="305"/>
      <c r="CV425" s="305"/>
      <c r="CW425" s="305"/>
      <c r="CX425" s="305"/>
      <c r="CY425" s="305"/>
      <c r="CZ425" s="305"/>
      <c r="DA425" s="305"/>
    </row>
    <row r="426" spans="1:105" s="2" customFormat="1" ht="12.75">
      <c r="A426" s="305"/>
      <c r="B426" s="305"/>
      <c r="C426" s="305"/>
      <c r="D426" s="305"/>
      <c r="E426" s="305"/>
      <c r="F426" s="454"/>
      <c r="G426" s="454"/>
      <c r="H426" s="457"/>
      <c r="I426" s="458"/>
      <c r="J426" s="305"/>
      <c r="K426" s="305"/>
      <c r="L426" s="454"/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/>
      <c r="AA426" s="305"/>
      <c r="AB426" s="305"/>
      <c r="AC426" s="305"/>
      <c r="AD426" s="305"/>
      <c r="AE426" s="305"/>
      <c r="AF426" s="305"/>
      <c r="AG426" s="305"/>
      <c r="AH426" s="305"/>
      <c r="AI426" s="305"/>
      <c r="AJ426" s="305"/>
      <c r="AK426" s="305"/>
      <c r="AL426" s="305"/>
      <c r="AM426" s="305"/>
      <c r="AN426" s="305"/>
      <c r="AO426" s="305"/>
      <c r="AP426" s="305"/>
      <c r="AQ426" s="305"/>
      <c r="AR426" s="305"/>
      <c r="AS426" s="305"/>
      <c r="AT426" s="305"/>
      <c r="AU426" s="305"/>
      <c r="AV426" s="305"/>
      <c r="AW426" s="305"/>
      <c r="AX426" s="305"/>
      <c r="AY426" s="305"/>
      <c r="AZ426" s="305"/>
      <c r="BA426" s="305"/>
      <c r="BB426" s="305"/>
      <c r="BC426" s="305"/>
      <c r="BD426" s="305"/>
      <c r="BE426" s="305"/>
      <c r="BF426" s="305"/>
      <c r="BG426" s="305"/>
      <c r="BH426" s="305"/>
      <c r="BI426" s="305"/>
      <c r="BJ426" s="305"/>
      <c r="BK426" s="305"/>
      <c r="BL426" s="305"/>
      <c r="BM426" s="305"/>
      <c r="BN426" s="305"/>
      <c r="BO426" s="305"/>
      <c r="BP426" s="305"/>
      <c r="BQ426" s="305"/>
      <c r="BR426" s="305"/>
      <c r="BS426" s="305"/>
      <c r="BT426" s="305"/>
      <c r="BU426" s="305"/>
      <c r="BV426" s="305"/>
      <c r="BW426" s="305"/>
      <c r="BX426" s="305"/>
      <c r="BY426" s="305"/>
      <c r="BZ426" s="305"/>
      <c r="CA426" s="305"/>
      <c r="CB426" s="305"/>
      <c r="CC426" s="305"/>
      <c r="CD426" s="305"/>
      <c r="CE426" s="305"/>
      <c r="CF426" s="305"/>
      <c r="CG426" s="305"/>
      <c r="CH426" s="305"/>
      <c r="CI426" s="305"/>
      <c r="CJ426" s="305"/>
      <c r="CK426" s="305"/>
      <c r="CL426" s="305"/>
      <c r="CM426" s="305"/>
      <c r="CN426" s="305"/>
      <c r="CO426" s="305"/>
      <c r="CP426" s="305"/>
      <c r="CQ426" s="305"/>
      <c r="CR426" s="305"/>
      <c r="CS426" s="305"/>
      <c r="CT426" s="305"/>
      <c r="CU426" s="305"/>
      <c r="CV426" s="305"/>
      <c r="CW426" s="305"/>
      <c r="CX426" s="305"/>
      <c r="CY426" s="305"/>
      <c r="CZ426" s="305"/>
      <c r="DA426" s="305"/>
    </row>
    <row r="427" spans="1:105" s="2" customFormat="1" ht="12.75">
      <c r="A427" s="305"/>
      <c r="B427" s="305"/>
      <c r="C427" s="305"/>
      <c r="D427" s="305"/>
      <c r="E427" s="305"/>
      <c r="F427" s="454"/>
      <c r="G427" s="454"/>
      <c r="H427" s="457"/>
      <c r="I427" s="458"/>
      <c r="J427" s="305"/>
      <c r="K427" s="305"/>
      <c r="L427" s="454"/>
      <c r="M427" s="305"/>
      <c r="N427" s="305"/>
      <c r="O427" s="305"/>
      <c r="P427" s="305"/>
      <c r="Q427" s="305"/>
      <c r="R427" s="305"/>
      <c r="S427" s="305"/>
      <c r="T427" s="305"/>
      <c r="U427" s="305"/>
      <c r="V427" s="305"/>
      <c r="W427" s="305"/>
      <c r="X427" s="305"/>
      <c r="Y427" s="305"/>
      <c r="Z427" s="305"/>
      <c r="AA427" s="305"/>
      <c r="AB427" s="305"/>
      <c r="AC427" s="305"/>
      <c r="AD427" s="305"/>
      <c r="AE427" s="305"/>
      <c r="AF427" s="305"/>
      <c r="AG427" s="305"/>
      <c r="AH427" s="305"/>
      <c r="AI427" s="305"/>
      <c r="AJ427" s="305"/>
      <c r="AK427" s="305"/>
      <c r="AL427" s="305"/>
      <c r="AM427" s="305"/>
      <c r="AN427" s="305"/>
      <c r="AO427" s="305"/>
      <c r="AP427" s="305"/>
      <c r="AQ427" s="305"/>
      <c r="AR427" s="305"/>
      <c r="AS427" s="305"/>
      <c r="AT427" s="305"/>
      <c r="AU427" s="305"/>
      <c r="AV427" s="305"/>
      <c r="AW427" s="305"/>
      <c r="AX427" s="305"/>
      <c r="AY427" s="305"/>
      <c r="AZ427" s="305"/>
      <c r="BA427" s="305"/>
      <c r="BB427" s="305"/>
      <c r="BC427" s="305"/>
      <c r="BD427" s="305"/>
      <c r="BE427" s="305"/>
      <c r="BF427" s="305"/>
      <c r="BG427" s="305"/>
      <c r="BH427" s="305"/>
      <c r="BI427" s="305"/>
      <c r="BJ427" s="305"/>
      <c r="BK427" s="305"/>
      <c r="BL427" s="305"/>
      <c r="BM427" s="305"/>
      <c r="BN427" s="305"/>
      <c r="BO427" s="305"/>
      <c r="BP427" s="305"/>
      <c r="BQ427" s="305"/>
      <c r="BR427" s="305"/>
      <c r="BS427" s="305"/>
      <c r="BT427" s="305"/>
      <c r="BU427" s="305"/>
      <c r="BV427" s="305"/>
      <c r="BW427" s="305"/>
      <c r="BX427" s="305"/>
      <c r="BY427" s="305"/>
      <c r="BZ427" s="305"/>
      <c r="CA427" s="305"/>
      <c r="CB427" s="305"/>
      <c r="CC427" s="305"/>
      <c r="CD427" s="305"/>
      <c r="CE427" s="305"/>
      <c r="CF427" s="305"/>
      <c r="CG427" s="305"/>
      <c r="CH427" s="305"/>
      <c r="CI427" s="305"/>
      <c r="CJ427" s="305"/>
      <c r="CK427" s="305"/>
      <c r="CL427" s="305"/>
      <c r="CM427" s="305"/>
      <c r="CN427" s="305"/>
      <c r="CO427" s="305"/>
      <c r="CP427" s="305"/>
      <c r="CQ427" s="305"/>
      <c r="CR427" s="305"/>
      <c r="CS427" s="305"/>
      <c r="CT427" s="305"/>
      <c r="CU427" s="305"/>
      <c r="CV427" s="305"/>
      <c r="CW427" s="305"/>
      <c r="CX427" s="305"/>
      <c r="CY427" s="305"/>
      <c r="CZ427" s="305"/>
      <c r="DA427" s="305"/>
    </row>
    <row r="428" spans="1:105" s="2" customFormat="1" ht="12.75">
      <c r="A428" s="305"/>
      <c r="B428" s="305"/>
      <c r="C428" s="305"/>
      <c r="D428" s="305"/>
      <c r="E428" s="305"/>
      <c r="F428" s="454"/>
      <c r="G428" s="454"/>
      <c r="H428" s="457"/>
      <c r="I428" s="458"/>
      <c r="J428" s="305"/>
      <c r="K428" s="305"/>
      <c r="L428" s="454"/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305"/>
      <c r="X428" s="305"/>
      <c r="Y428" s="305"/>
      <c r="Z428" s="305"/>
      <c r="AA428" s="305"/>
      <c r="AB428" s="305"/>
      <c r="AC428" s="305"/>
      <c r="AD428" s="305"/>
      <c r="AE428" s="305"/>
      <c r="AF428" s="305"/>
      <c r="AG428" s="305"/>
      <c r="AH428" s="305"/>
      <c r="AI428" s="305"/>
      <c r="AJ428" s="305"/>
      <c r="AK428" s="305"/>
      <c r="AL428" s="305"/>
      <c r="AM428" s="305"/>
      <c r="AN428" s="305"/>
      <c r="AO428" s="305"/>
      <c r="AP428" s="305"/>
      <c r="AQ428" s="305"/>
      <c r="AR428" s="305"/>
      <c r="AS428" s="305"/>
      <c r="AT428" s="305"/>
      <c r="AU428" s="305"/>
      <c r="AV428" s="305"/>
      <c r="AW428" s="305"/>
      <c r="AX428" s="305"/>
      <c r="AY428" s="305"/>
      <c r="AZ428" s="305"/>
      <c r="BA428" s="305"/>
      <c r="BB428" s="305"/>
      <c r="BC428" s="305"/>
      <c r="BD428" s="305"/>
      <c r="BE428" s="305"/>
      <c r="BF428" s="305"/>
      <c r="BG428" s="305"/>
      <c r="BH428" s="305"/>
      <c r="BI428" s="305"/>
      <c r="BJ428" s="305"/>
      <c r="BK428" s="305"/>
      <c r="BL428" s="305"/>
      <c r="BM428" s="305"/>
      <c r="BN428" s="305"/>
      <c r="BO428" s="305"/>
      <c r="BP428" s="305"/>
      <c r="BQ428" s="305"/>
      <c r="BR428" s="305"/>
      <c r="BS428" s="305"/>
      <c r="BT428" s="305"/>
      <c r="BU428" s="305"/>
      <c r="BV428" s="305"/>
      <c r="BW428" s="305"/>
      <c r="BX428" s="305"/>
      <c r="BY428" s="305"/>
      <c r="BZ428" s="305"/>
      <c r="CA428" s="305"/>
      <c r="CB428" s="305"/>
      <c r="CC428" s="305"/>
      <c r="CD428" s="305"/>
      <c r="CE428" s="305"/>
      <c r="CF428" s="305"/>
      <c r="CG428" s="305"/>
      <c r="CH428" s="305"/>
      <c r="CI428" s="305"/>
      <c r="CJ428" s="305"/>
      <c r="CK428" s="305"/>
      <c r="CL428" s="305"/>
      <c r="CM428" s="305"/>
      <c r="CN428" s="305"/>
      <c r="CO428" s="305"/>
      <c r="CP428" s="305"/>
      <c r="CQ428" s="305"/>
      <c r="CR428" s="305"/>
      <c r="CS428" s="305"/>
      <c r="CT428" s="305"/>
      <c r="CU428" s="305"/>
      <c r="CV428" s="305"/>
      <c r="CW428" s="305"/>
      <c r="CX428" s="305"/>
      <c r="CY428" s="305"/>
      <c r="CZ428" s="305"/>
      <c r="DA428" s="305"/>
    </row>
    <row r="429" spans="1:105" s="2" customFormat="1" ht="12.75">
      <c r="A429" s="305"/>
      <c r="B429" s="305"/>
      <c r="C429" s="305"/>
      <c r="D429" s="305"/>
      <c r="E429" s="305"/>
      <c r="F429" s="454"/>
      <c r="G429" s="454"/>
      <c r="H429" s="457"/>
      <c r="I429" s="458"/>
      <c r="J429" s="305"/>
      <c r="K429" s="305"/>
      <c r="L429" s="454"/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/>
      <c r="AA429" s="305"/>
      <c r="AB429" s="305"/>
      <c r="AC429" s="305"/>
      <c r="AD429" s="305"/>
      <c r="AE429" s="305"/>
      <c r="AF429" s="305"/>
      <c r="AG429" s="305"/>
      <c r="AH429" s="305"/>
      <c r="AI429" s="305"/>
      <c r="AJ429" s="305"/>
      <c r="AK429" s="305"/>
      <c r="AL429" s="305"/>
      <c r="AM429" s="305"/>
      <c r="AN429" s="305"/>
      <c r="AO429" s="305"/>
      <c r="AP429" s="305"/>
      <c r="AQ429" s="305"/>
      <c r="AR429" s="305"/>
      <c r="AS429" s="305"/>
      <c r="AT429" s="305"/>
      <c r="AU429" s="305"/>
      <c r="AV429" s="305"/>
      <c r="AW429" s="305"/>
      <c r="AX429" s="305"/>
      <c r="AY429" s="305"/>
      <c r="AZ429" s="305"/>
      <c r="BA429" s="305"/>
      <c r="BB429" s="305"/>
      <c r="BC429" s="305"/>
      <c r="BD429" s="305"/>
      <c r="BE429" s="305"/>
      <c r="BF429" s="305"/>
      <c r="BG429" s="305"/>
      <c r="BH429" s="305"/>
      <c r="BI429" s="305"/>
      <c r="BJ429" s="305"/>
      <c r="BK429" s="305"/>
      <c r="BL429" s="305"/>
      <c r="BM429" s="305"/>
      <c r="BN429" s="305"/>
      <c r="BO429" s="305"/>
      <c r="BP429" s="305"/>
      <c r="BQ429" s="305"/>
      <c r="BR429" s="305"/>
      <c r="BS429" s="305"/>
      <c r="BT429" s="305"/>
      <c r="BU429" s="305"/>
      <c r="BV429" s="305"/>
      <c r="BW429" s="305"/>
      <c r="BX429" s="305"/>
      <c r="BY429" s="305"/>
      <c r="BZ429" s="305"/>
      <c r="CA429" s="305"/>
      <c r="CB429" s="305"/>
      <c r="CC429" s="305"/>
      <c r="CD429" s="305"/>
      <c r="CE429" s="305"/>
      <c r="CF429" s="305"/>
      <c r="CG429" s="305"/>
      <c r="CH429" s="305"/>
      <c r="CI429" s="305"/>
      <c r="CJ429" s="305"/>
      <c r="CK429" s="305"/>
      <c r="CL429" s="305"/>
      <c r="CM429" s="305"/>
      <c r="CN429" s="305"/>
      <c r="CO429" s="305"/>
      <c r="CP429" s="305"/>
      <c r="CQ429" s="305"/>
      <c r="CR429" s="305"/>
      <c r="CS429" s="305"/>
      <c r="CT429" s="305"/>
      <c r="CU429" s="305"/>
      <c r="CV429" s="305"/>
      <c r="CW429" s="305"/>
      <c r="CX429" s="305"/>
      <c r="CY429" s="305"/>
      <c r="CZ429" s="305"/>
      <c r="DA429" s="305"/>
    </row>
    <row r="430" spans="1:105" s="2" customFormat="1" ht="12.75">
      <c r="A430" s="305"/>
      <c r="B430" s="305"/>
      <c r="C430" s="305"/>
      <c r="D430" s="305"/>
      <c r="E430" s="305"/>
      <c r="F430" s="454"/>
      <c r="G430" s="454"/>
      <c r="H430" s="457"/>
      <c r="I430" s="458"/>
      <c r="J430" s="305"/>
      <c r="K430" s="305"/>
      <c r="L430" s="454"/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/>
      <c r="AA430" s="305"/>
      <c r="AB430" s="305"/>
      <c r="AC430" s="305"/>
      <c r="AD430" s="305"/>
      <c r="AE430" s="305"/>
      <c r="AF430" s="305"/>
      <c r="AG430" s="305"/>
      <c r="AH430" s="305"/>
      <c r="AI430" s="305"/>
      <c r="AJ430" s="305"/>
      <c r="AK430" s="305"/>
      <c r="AL430" s="305"/>
      <c r="AM430" s="305"/>
      <c r="AN430" s="305"/>
      <c r="AO430" s="305"/>
      <c r="AP430" s="305"/>
      <c r="AQ430" s="305"/>
      <c r="AR430" s="305"/>
      <c r="AS430" s="305"/>
      <c r="AT430" s="305"/>
      <c r="AU430" s="305"/>
      <c r="AV430" s="305"/>
      <c r="AW430" s="305"/>
      <c r="AX430" s="305"/>
      <c r="AY430" s="305"/>
      <c r="AZ430" s="305"/>
      <c r="BA430" s="305"/>
      <c r="BB430" s="305"/>
      <c r="BC430" s="305"/>
      <c r="BD430" s="305"/>
      <c r="BE430" s="305"/>
      <c r="BF430" s="305"/>
      <c r="BG430" s="305"/>
      <c r="BH430" s="305"/>
      <c r="BI430" s="305"/>
      <c r="BJ430" s="305"/>
      <c r="BK430" s="305"/>
      <c r="BL430" s="305"/>
      <c r="BM430" s="305"/>
      <c r="BN430" s="305"/>
      <c r="BO430" s="305"/>
      <c r="BP430" s="305"/>
      <c r="BQ430" s="305"/>
      <c r="BR430" s="305"/>
      <c r="BS430" s="305"/>
      <c r="BT430" s="305"/>
      <c r="BU430" s="305"/>
      <c r="BV430" s="305"/>
      <c r="BW430" s="305"/>
      <c r="BX430" s="305"/>
      <c r="BY430" s="305"/>
      <c r="BZ430" s="305"/>
      <c r="CA430" s="305"/>
      <c r="CB430" s="305"/>
      <c r="CC430" s="305"/>
      <c r="CD430" s="305"/>
      <c r="CE430" s="305"/>
      <c r="CF430" s="305"/>
      <c r="CG430" s="305"/>
      <c r="CH430" s="305"/>
      <c r="CI430" s="305"/>
      <c r="CJ430" s="305"/>
      <c r="CK430" s="305"/>
      <c r="CL430" s="305"/>
      <c r="CM430" s="305"/>
      <c r="CN430" s="305"/>
      <c r="CO430" s="305"/>
      <c r="CP430" s="305"/>
      <c r="CQ430" s="305"/>
      <c r="CR430" s="305"/>
      <c r="CS430" s="305"/>
      <c r="CT430" s="305"/>
      <c r="CU430" s="305"/>
      <c r="CV430" s="305"/>
      <c r="CW430" s="305"/>
      <c r="CX430" s="305"/>
      <c r="CY430" s="305"/>
      <c r="CZ430" s="305"/>
      <c r="DA430" s="305"/>
    </row>
    <row r="431" spans="1:105" s="2" customFormat="1" ht="12.75">
      <c r="A431" s="305"/>
      <c r="B431" s="305"/>
      <c r="C431" s="305"/>
      <c r="D431" s="305"/>
      <c r="E431" s="305"/>
      <c r="F431" s="454"/>
      <c r="G431" s="454"/>
      <c r="H431" s="457"/>
      <c r="I431" s="458"/>
      <c r="J431" s="305"/>
      <c r="K431" s="305"/>
      <c r="L431" s="454"/>
      <c r="M431" s="305"/>
      <c r="N431" s="305"/>
      <c r="O431" s="305"/>
      <c r="P431" s="305"/>
      <c r="Q431" s="305"/>
      <c r="R431" s="305"/>
      <c r="S431" s="305"/>
      <c r="T431" s="305"/>
      <c r="U431" s="305"/>
      <c r="V431" s="305"/>
      <c r="W431" s="305"/>
      <c r="X431" s="305"/>
      <c r="Y431" s="305"/>
      <c r="Z431" s="305"/>
      <c r="AA431" s="305"/>
      <c r="AB431" s="305"/>
      <c r="AC431" s="305"/>
      <c r="AD431" s="305"/>
      <c r="AE431" s="305"/>
      <c r="AF431" s="305"/>
      <c r="AG431" s="305"/>
      <c r="AH431" s="305"/>
      <c r="AI431" s="305"/>
      <c r="AJ431" s="305"/>
      <c r="AK431" s="305"/>
      <c r="AL431" s="305"/>
      <c r="AM431" s="305"/>
      <c r="AN431" s="305"/>
      <c r="AO431" s="305"/>
      <c r="AP431" s="305"/>
      <c r="AQ431" s="305"/>
      <c r="AR431" s="305"/>
      <c r="AS431" s="305"/>
      <c r="AT431" s="305"/>
      <c r="AU431" s="305"/>
      <c r="AV431" s="305"/>
      <c r="AW431" s="305"/>
      <c r="AX431" s="305"/>
      <c r="AY431" s="305"/>
      <c r="AZ431" s="305"/>
      <c r="BA431" s="305"/>
      <c r="BB431" s="305"/>
      <c r="BC431" s="305"/>
      <c r="BD431" s="305"/>
      <c r="BE431" s="305"/>
      <c r="BF431" s="305"/>
      <c r="BG431" s="305"/>
      <c r="BH431" s="305"/>
      <c r="BI431" s="305"/>
      <c r="BJ431" s="305"/>
      <c r="BK431" s="305"/>
      <c r="BL431" s="305"/>
      <c r="BM431" s="305"/>
      <c r="BN431" s="305"/>
      <c r="BO431" s="305"/>
      <c r="BP431" s="305"/>
      <c r="BQ431" s="305"/>
      <c r="BR431" s="305"/>
      <c r="BS431" s="305"/>
      <c r="BT431" s="305"/>
      <c r="BU431" s="305"/>
      <c r="BV431" s="305"/>
      <c r="BW431" s="305"/>
      <c r="BX431" s="305"/>
      <c r="BY431" s="305"/>
      <c r="BZ431" s="305"/>
      <c r="CA431" s="305"/>
      <c r="CB431" s="305"/>
      <c r="CC431" s="305"/>
      <c r="CD431" s="305"/>
      <c r="CE431" s="305"/>
      <c r="CF431" s="305"/>
      <c r="CG431" s="305"/>
      <c r="CH431" s="305"/>
      <c r="CI431" s="305"/>
      <c r="CJ431" s="305"/>
      <c r="CK431" s="305"/>
      <c r="CL431" s="305"/>
      <c r="CM431" s="305"/>
      <c r="CN431" s="305"/>
      <c r="CO431" s="305"/>
      <c r="CP431" s="305"/>
      <c r="CQ431" s="305"/>
      <c r="CR431" s="305"/>
      <c r="CS431" s="305"/>
      <c r="CT431" s="305"/>
      <c r="CU431" s="305"/>
      <c r="CV431" s="305"/>
      <c r="CW431" s="305"/>
      <c r="CX431" s="305"/>
      <c r="CY431" s="305"/>
      <c r="CZ431" s="305"/>
      <c r="DA431" s="305"/>
    </row>
    <row r="432" spans="1:105" s="2" customFormat="1" ht="12.75">
      <c r="A432" s="305"/>
      <c r="B432" s="305"/>
      <c r="C432" s="305"/>
      <c r="D432" s="305"/>
      <c r="E432" s="305"/>
      <c r="F432" s="454"/>
      <c r="G432" s="454"/>
      <c r="H432" s="457"/>
      <c r="I432" s="458"/>
      <c r="J432" s="305"/>
      <c r="K432" s="305"/>
      <c r="L432" s="454"/>
      <c r="M432" s="305"/>
      <c r="N432" s="305"/>
      <c r="O432" s="305"/>
      <c r="P432" s="305"/>
      <c r="Q432" s="305"/>
      <c r="R432" s="305"/>
      <c r="S432" s="305"/>
      <c r="T432" s="305"/>
      <c r="U432" s="305"/>
      <c r="V432" s="305"/>
      <c r="W432" s="305"/>
      <c r="X432" s="305"/>
      <c r="Y432" s="305"/>
      <c r="Z432" s="305"/>
      <c r="AA432" s="305"/>
      <c r="AB432" s="305"/>
      <c r="AC432" s="305"/>
      <c r="AD432" s="305"/>
      <c r="AE432" s="305"/>
      <c r="AF432" s="305"/>
      <c r="AG432" s="305"/>
      <c r="AH432" s="305"/>
      <c r="AI432" s="305"/>
      <c r="AJ432" s="305"/>
      <c r="AK432" s="305"/>
      <c r="AL432" s="305"/>
      <c r="AM432" s="305"/>
      <c r="AN432" s="305"/>
      <c r="AO432" s="305"/>
      <c r="AP432" s="305"/>
      <c r="AQ432" s="305"/>
      <c r="AR432" s="305"/>
      <c r="AS432" s="305"/>
      <c r="AT432" s="305"/>
      <c r="AU432" s="305"/>
      <c r="AV432" s="305"/>
      <c r="AW432" s="305"/>
      <c r="AX432" s="305"/>
      <c r="AY432" s="305"/>
      <c r="AZ432" s="305"/>
      <c r="BA432" s="305"/>
      <c r="BB432" s="305"/>
      <c r="BC432" s="305"/>
      <c r="BD432" s="305"/>
      <c r="BE432" s="305"/>
      <c r="BF432" s="305"/>
      <c r="BG432" s="305"/>
      <c r="BH432" s="305"/>
      <c r="BI432" s="305"/>
      <c r="BJ432" s="305"/>
      <c r="BK432" s="305"/>
      <c r="BL432" s="305"/>
      <c r="BM432" s="305"/>
      <c r="BN432" s="305"/>
      <c r="BO432" s="305"/>
      <c r="BP432" s="305"/>
      <c r="BQ432" s="305"/>
      <c r="BR432" s="305"/>
      <c r="BS432" s="305"/>
      <c r="BT432" s="305"/>
      <c r="BU432" s="305"/>
      <c r="BV432" s="305"/>
      <c r="BW432" s="305"/>
      <c r="BX432" s="305"/>
      <c r="BY432" s="305"/>
      <c r="BZ432" s="305"/>
      <c r="CA432" s="305"/>
      <c r="CB432" s="305"/>
      <c r="CC432" s="305"/>
      <c r="CD432" s="305"/>
      <c r="CE432" s="305"/>
      <c r="CF432" s="305"/>
      <c r="CG432" s="305"/>
      <c r="CH432" s="305"/>
      <c r="CI432" s="305"/>
      <c r="CJ432" s="305"/>
      <c r="CK432" s="305"/>
      <c r="CL432" s="305"/>
      <c r="CM432" s="305"/>
      <c r="CN432" s="305"/>
      <c r="CO432" s="305"/>
      <c r="CP432" s="305"/>
      <c r="CQ432" s="305"/>
      <c r="CR432" s="305"/>
      <c r="CS432" s="305"/>
      <c r="CT432" s="305"/>
      <c r="CU432" s="305"/>
      <c r="CV432" s="305"/>
      <c r="CW432" s="305"/>
      <c r="CX432" s="305"/>
      <c r="CY432" s="305"/>
      <c r="CZ432" s="305"/>
      <c r="DA432" s="305"/>
    </row>
    <row r="433" spans="1:105" s="2" customFormat="1" ht="12.75">
      <c r="A433" s="305"/>
      <c r="B433" s="305"/>
      <c r="C433" s="305"/>
      <c r="D433" s="305"/>
      <c r="E433" s="305"/>
      <c r="F433" s="454"/>
      <c r="G433" s="454"/>
      <c r="H433" s="457"/>
      <c r="I433" s="458"/>
      <c r="J433" s="305"/>
      <c r="K433" s="305"/>
      <c r="L433" s="454"/>
      <c r="M433" s="305"/>
      <c r="N433" s="305"/>
      <c r="O433" s="305"/>
      <c r="P433" s="305"/>
      <c r="Q433" s="305"/>
      <c r="R433" s="305"/>
      <c r="S433" s="305"/>
      <c r="T433" s="305"/>
      <c r="U433" s="305"/>
      <c r="V433" s="305"/>
      <c r="W433" s="305"/>
      <c r="X433" s="305"/>
      <c r="Y433" s="305"/>
      <c r="Z433" s="305"/>
      <c r="AA433" s="305"/>
      <c r="AB433" s="305"/>
      <c r="AC433" s="305"/>
      <c r="AD433" s="305"/>
      <c r="AE433" s="305"/>
      <c r="AF433" s="305"/>
      <c r="AG433" s="305"/>
      <c r="AH433" s="305"/>
      <c r="AI433" s="305"/>
      <c r="AJ433" s="305"/>
      <c r="AK433" s="305"/>
      <c r="AL433" s="305"/>
      <c r="AM433" s="305"/>
      <c r="AN433" s="305"/>
      <c r="AO433" s="305"/>
      <c r="AP433" s="305"/>
      <c r="AQ433" s="305"/>
      <c r="AR433" s="305"/>
      <c r="AS433" s="305"/>
      <c r="AT433" s="305"/>
      <c r="AU433" s="305"/>
      <c r="AV433" s="305"/>
      <c r="AW433" s="305"/>
      <c r="AX433" s="305"/>
      <c r="AY433" s="305"/>
      <c r="AZ433" s="305"/>
      <c r="BA433" s="305"/>
      <c r="BB433" s="305"/>
      <c r="BC433" s="305"/>
      <c r="BD433" s="305"/>
      <c r="BE433" s="305"/>
      <c r="BF433" s="305"/>
      <c r="BG433" s="305"/>
      <c r="BH433" s="305"/>
      <c r="BI433" s="305"/>
      <c r="BJ433" s="305"/>
      <c r="BK433" s="305"/>
      <c r="BL433" s="305"/>
      <c r="BM433" s="305"/>
      <c r="BN433" s="305"/>
      <c r="BO433" s="305"/>
      <c r="BP433" s="305"/>
      <c r="BQ433" s="305"/>
      <c r="BR433" s="305"/>
      <c r="BS433" s="305"/>
      <c r="BT433" s="305"/>
      <c r="BU433" s="305"/>
      <c r="BV433" s="305"/>
      <c r="BW433" s="305"/>
      <c r="BX433" s="305"/>
      <c r="BY433" s="305"/>
      <c r="BZ433" s="305"/>
      <c r="CA433" s="305"/>
      <c r="CB433" s="305"/>
      <c r="CC433" s="305"/>
      <c r="CD433" s="305"/>
      <c r="CE433" s="305"/>
      <c r="CF433" s="305"/>
      <c r="CG433" s="305"/>
      <c r="CH433" s="305"/>
      <c r="CI433" s="305"/>
      <c r="CJ433" s="305"/>
      <c r="CK433" s="305"/>
      <c r="CL433" s="305"/>
      <c r="CM433" s="305"/>
      <c r="CN433" s="305"/>
      <c r="CO433" s="305"/>
      <c r="CP433" s="305"/>
      <c r="CQ433" s="305"/>
      <c r="CR433" s="305"/>
      <c r="CS433" s="305"/>
      <c r="CT433" s="305"/>
      <c r="CU433" s="305"/>
      <c r="CV433" s="305"/>
      <c r="CW433" s="305"/>
      <c r="CX433" s="305"/>
      <c r="CY433" s="305"/>
      <c r="CZ433" s="305"/>
      <c r="DA433" s="305"/>
    </row>
    <row r="434" spans="1:105" s="2" customFormat="1" ht="12.75">
      <c r="A434" s="305"/>
      <c r="B434" s="305"/>
      <c r="C434" s="305"/>
      <c r="D434" s="305"/>
      <c r="E434" s="305"/>
      <c r="F434" s="454"/>
      <c r="G434" s="454"/>
      <c r="H434" s="457"/>
      <c r="I434" s="458"/>
      <c r="J434" s="305"/>
      <c r="K434" s="305"/>
      <c r="L434" s="454"/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/>
      <c r="AA434" s="305"/>
      <c r="AB434" s="305"/>
      <c r="AC434" s="305"/>
      <c r="AD434" s="305"/>
      <c r="AE434" s="305"/>
      <c r="AF434" s="305"/>
      <c r="AG434" s="305"/>
      <c r="AH434" s="305"/>
      <c r="AI434" s="305"/>
      <c r="AJ434" s="305"/>
      <c r="AK434" s="305"/>
      <c r="AL434" s="305"/>
      <c r="AM434" s="305"/>
      <c r="AN434" s="305"/>
      <c r="AO434" s="305"/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  <c r="BC434" s="305"/>
      <c r="BD434" s="305"/>
      <c r="BE434" s="305"/>
      <c r="BF434" s="305"/>
      <c r="BG434" s="305"/>
      <c r="BH434" s="305"/>
      <c r="BI434" s="305"/>
      <c r="BJ434" s="305"/>
      <c r="BK434" s="305"/>
      <c r="BL434" s="305"/>
      <c r="BM434" s="305"/>
      <c r="BN434" s="305"/>
      <c r="BO434" s="305"/>
      <c r="BP434" s="305"/>
      <c r="BQ434" s="305"/>
      <c r="BR434" s="305"/>
      <c r="BS434" s="305"/>
      <c r="BT434" s="305"/>
      <c r="BU434" s="305"/>
      <c r="BV434" s="305"/>
      <c r="BW434" s="305"/>
      <c r="BX434" s="305"/>
      <c r="BY434" s="305"/>
      <c r="BZ434" s="305"/>
      <c r="CA434" s="305"/>
      <c r="CB434" s="305"/>
      <c r="CC434" s="305"/>
      <c r="CD434" s="305"/>
      <c r="CE434" s="305"/>
      <c r="CF434" s="305"/>
      <c r="CG434" s="305"/>
      <c r="CH434" s="305"/>
      <c r="CI434" s="305"/>
      <c r="CJ434" s="305"/>
      <c r="CK434" s="305"/>
      <c r="CL434" s="305"/>
      <c r="CM434" s="305"/>
      <c r="CN434" s="305"/>
      <c r="CO434" s="305"/>
      <c r="CP434" s="305"/>
      <c r="CQ434" s="305"/>
      <c r="CR434" s="305"/>
      <c r="CS434" s="305"/>
      <c r="CT434" s="305"/>
      <c r="CU434" s="305"/>
      <c r="CV434" s="305"/>
      <c r="CW434" s="305"/>
      <c r="CX434" s="305"/>
      <c r="CY434" s="305"/>
      <c r="CZ434" s="305"/>
      <c r="DA434" s="305"/>
    </row>
    <row r="435" spans="1:105" s="2" customFormat="1" ht="12.75">
      <c r="A435" s="305"/>
      <c r="B435" s="305"/>
      <c r="C435" s="305"/>
      <c r="D435" s="305"/>
      <c r="E435" s="305"/>
      <c r="F435" s="454"/>
      <c r="G435" s="454"/>
      <c r="H435" s="457"/>
      <c r="I435" s="458"/>
      <c r="J435" s="305"/>
      <c r="K435" s="305"/>
      <c r="L435" s="454"/>
      <c r="M435" s="305"/>
      <c r="N435" s="305"/>
      <c r="O435" s="305"/>
      <c r="P435" s="305"/>
      <c r="Q435" s="305"/>
      <c r="R435" s="305"/>
      <c r="S435" s="305"/>
      <c r="T435" s="305"/>
      <c r="U435" s="305"/>
      <c r="V435" s="305"/>
      <c r="W435" s="305"/>
      <c r="X435" s="305"/>
      <c r="Y435" s="305"/>
      <c r="Z435" s="305"/>
      <c r="AA435" s="305"/>
      <c r="AB435" s="305"/>
      <c r="AC435" s="305"/>
      <c r="AD435" s="305"/>
      <c r="AE435" s="305"/>
      <c r="AF435" s="305"/>
      <c r="AG435" s="305"/>
      <c r="AH435" s="305"/>
      <c r="AI435" s="305"/>
      <c r="AJ435" s="305"/>
      <c r="AK435" s="305"/>
      <c r="AL435" s="305"/>
      <c r="AM435" s="305"/>
      <c r="AN435" s="305"/>
      <c r="AO435" s="305"/>
      <c r="AP435" s="305"/>
      <c r="AQ435" s="305"/>
      <c r="AR435" s="305"/>
      <c r="AS435" s="305"/>
      <c r="AT435" s="305"/>
      <c r="AU435" s="305"/>
      <c r="AV435" s="305"/>
      <c r="AW435" s="305"/>
      <c r="AX435" s="305"/>
      <c r="AY435" s="305"/>
      <c r="AZ435" s="305"/>
      <c r="BA435" s="305"/>
      <c r="BB435" s="305"/>
      <c r="BC435" s="305"/>
      <c r="BD435" s="305"/>
      <c r="BE435" s="305"/>
      <c r="BF435" s="305"/>
      <c r="BG435" s="305"/>
      <c r="BH435" s="305"/>
      <c r="BI435" s="305"/>
      <c r="BJ435" s="305"/>
      <c r="BK435" s="305"/>
      <c r="BL435" s="305"/>
      <c r="BM435" s="305"/>
      <c r="BN435" s="305"/>
      <c r="BO435" s="305"/>
      <c r="BP435" s="305"/>
      <c r="BQ435" s="305"/>
      <c r="BR435" s="305"/>
      <c r="BS435" s="305"/>
      <c r="BT435" s="305"/>
      <c r="BU435" s="305"/>
      <c r="BV435" s="305"/>
      <c r="BW435" s="305"/>
      <c r="BX435" s="305"/>
      <c r="BY435" s="305"/>
      <c r="BZ435" s="305"/>
      <c r="CA435" s="305"/>
      <c r="CB435" s="305"/>
      <c r="CC435" s="305"/>
      <c r="CD435" s="305"/>
      <c r="CE435" s="305"/>
      <c r="CF435" s="305"/>
      <c r="CG435" s="305"/>
      <c r="CH435" s="305"/>
      <c r="CI435" s="305"/>
      <c r="CJ435" s="305"/>
      <c r="CK435" s="305"/>
      <c r="CL435" s="305"/>
      <c r="CM435" s="305"/>
      <c r="CN435" s="305"/>
      <c r="CO435" s="305"/>
      <c r="CP435" s="305"/>
      <c r="CQ435" s="305"/>
      <c r="CR435" s="305"/>
      <c r="CS435" s="305"/>
      <c r="CT435" s="305"/>
      <c r="CU435" s="305"/>
      <c r="CV435" s="305"/>
      <c r="CW435" s="305"/>
      <c r="CX435" s="305"/>
      <c r="CY435" s="305"/>
      <c r="CZ435" s="305"/>
      <c r="DA435" s="305"/>
    </row>
    <row r="436" spans="1:105" s="2" customFormat="1" ht="12.75">
      <c r="A436" s="305"/>
      <c r="B436" s="305"/>
      <c r="C436" s="305"/>
      <c r="D436" s="305"/>
      <c r="E436" s="305"/>
      <c r="F436" s="454"/>
      <c r="G436" s="454"/>
      <c r="H436" s="457"/>
      <c r="I436" s="458"/>
      <c r="J436" s="305"/>
      <c r="K436" s="305"/>
      <c r="L436" s="454"/>
      <c r="M436" s="305"/>
      <c r="N436" s="305"/>
      <c r="O436" s="305"/>
      <c r="P436" s="305"/>
      <c r="Q436" s="305"/>
      <c r="R436" s="305"/>
      <c r="S436" s="305"/>
      <c r="T436" s="305"/>
      <c r="U436" s="305"/>
      <c r="V436" s="305"/>
      <c r="W436" s="305"/>
      <c r="X436" s="305"/>
      <c r="Y436" s="305"/>
      <c r="Z436" s="305"/>
      <c r="AA436" s="305"/>
      <c r="AB436" s="305"/>
      <c r="AC436" s="305"/>
      <c r="AD436" s="305"/>
      <c r="AE436" s="305"/>
      <c r="AF436" s="305"/>
      <c r="AG436" s="305"/>
      <c r="AH436" s="305"/>
      <c r="AI436" s="305"/>
      <c r="AJ436" s="305"/>
      <c r="AK436" s="305"/>
      <c r="AL436" s="305"/>
      <c r="AM436" s="305"/>
      <c r="AN436" s="305"/>
      <c r="AO436" s="305"/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  <c r="BC436" s="305"/>
      <c r="BD436" s="305"/>
      <c r="BE436" s="305"/>
      <c r="BF436" s="305"/>
      <c r="BG436" s="305"/>
      <c r="BH436" s="305"/>
      <c r="BI436" s="305"/>
      <c r="BJ436" s="305"/>
      <c r="BK436" s="305"/>
      <c r="BL436" s="305"/>
      <c r="BM436" s="305"/>
      <c r="BN436" s="305"/>
      <c r="BO436" s="305"/>
      <c r="BP436" s="305"/>
      <c r="BQ436" s="305"/>
      <c r="BR436" s="305"/>
      <c r="BS436" s="305"/>
      <c r="BT436" s="305"/>
      <c r="BU436" s="305"/>
      <c r="BV436" s="305"/>
      <c r="BW436" s="305"/>
      <c r="BX436" s="305"/>
      <c r="BY436" s="305"/>
      <c r="BZ436" s="305"/>
      <c r="CA436" s="305"/>
      <c r="CB436" s="305"/>
      <c r="CC436" s="305"/>
      <c r="CD436" s="305"/>
      <c r="CE436" s="305"/>
      <c r="CF436" s="305"/>
      <c r="CG436" s="305"/>
      <c r="CH436" s="305"/>
      <c r="CI436" s="305"/>
      <c r="CJ436" s="305"/>
      <c r="CK436" s="305"/>
      <c r="CL436" s="305"/>
      <c r="CM436" s="305"/>
      <c r="CN436" s="305"/>
      <c r="CO436" s="305"/>
      <c r="CP436" s="305"/>
      <c r="CQ436" s="305"/>
      <c r="CR436" s="305"/>
      <c r="CS436" s="305"/>
      <c r="CT436" s="305"/>
      <c r="CU436" s="305"/>
      <c r="CV436" s="305"/>
      <c r="CW436" s="305"/>
      <c r="CX436" s="305"/>
      <c r="CY436" s="305"/>
      <c r="CZ436" s="305"/>
      <c r="DA436" s="305"/>
    </row>
    <row r="437" spans="1:105" s="2" customFormat="1" ht="12.75">
      <c r="A437" s="305"/>
      <c r="B437" s="305"/>
      <c r="C437" s="305"/>
      <c r="D437" s="305"/>
      <c r="E437" s="305"/>
      <c r="F437" s="454"/>
      <c r="G437" s="454"/>
      <c r="H437" s="457"/>
      <c r="I437" s="458"/>
      <c r="J437" s="305"/>
      <c r="K437" s="305"/>
      <c r="L437" s="454"/>
      <c r="M437" s="305"/>
      <c r="N437" s="305"/>
      <c r="O437" s="305"/>
      <c r="P437" s="305"/>
      <c r="Q437" s="305"/>
      <c r="R437" s="305"/>
      <c r="S437" s="305"/>
      <c r="T437" s="305"/>
      <c r="U437" s="305"/>
      <c r="V437" s="305"/>
      <c r="W437" s="305"/>
      <c r="X437" s="305"/>
      <c r="Y437" s="305"/>
      <c r="Z437" s="305"/>
      <c r="AA437" s="305"/>
      <c r="AB437" s="305"/>
      <c r="AC437" s="305"/>
      <c r="AD437" s="305"/>
      <c r="AE437" s="305"/>
      <c r="AF437" s="305"/>
      <c r="AG437" s="305"/>
      <c r="AH437" s="305"/>
      <c r="AI437" s="305"/>
      <c r="AJ437" s="305"/>
      <c r="AK437" s="305"/>
      <c r="AL437" s="305"/>
      <c r="AM437" s="305"/>
      <c r="AN437" s="305"/>
      <c r="AO437" s="305"/>
      <c r="AP437" s="305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305"/>
      <c r="BG437" s="305"/>
      <c r="BH437" s="305"/>
      <c r="BI437" s="305"/>
      <c r="BJ437" s="305"/>
      <c r="BK437" s="305"/>
      <c r="BL437" s="305"/>
      <c r="BM437" s="305"/>
      <c r="BN437" s="305"/>
      <c r="BO437" s="305"/>
      <c r="BP437" s="305"/>
      <c r="BQ437" s="305"/>
      <c r="BR437" s="305"/>
      <c r="BS437" s="305"/>
      <c r="BT437" s="305"/>
      <c r="BU437" s="305"/>
      <c r="BV437" s="305"/>
      <c r="BW437" s="305"/>
      <c r="BX437" s="305"/>
      <c r="BY437" s="305"/>
      <c r="BZ437" s="305"/>
      <c r="CA437" s="305"/>
      <c r="CB437" s="305"/>
      <c r="CC437" s="305"/>
      <c r="CD437" s="305"/>
      <c r="CE437" s="305"/>
      <c r="CF437" s="305"/>
      <c r="CG437" s="305"/>
      <c r="CH437" s="305"/>
      <c r="CI437" s="305"/>
      <c r="CJ437" s="305"/>
      <c r="CK437" s="305"/>
      <c r="CL437" s="305"/>
      <c r="CM437" s="305"/>
      <c r="CN437" s="305"/>
      <c r="CO437" s="305"/>
      <c r="CP437" s="305"/>
      <c r="CQ437" s="305"/>
      <c r="CR437" s="305"/>
      <c r="CS437" s="305"/>
      <c r="CT437" s="305"/>
      <c r="CU437" s="305"/>
      <c r="CV437" s="305"/>
      <c r="CW437" s="305"/>
      <c r="CX437" s="305"/>
      <c r="CY437" s="305"/>
      <c r="CZ437" s="305"/>
      <c r="DA437" s="305"/>
    </row>
    <row r="438" spans="1:105" s="2" customFormat="1" ht="12.75">
      <c r="A438" s="305"/>
      <c r="B438" s="305"/>
      <c r="C438" s="305"/>
      <c r="D438" s="305"/>
      <c r="E438" s="305"/>
      <c r="F438" s="454"/>
      <c r="G438" s="454"/>
      <c r="H438" s="457"/>
      <c r="I438" s="458"/>
      <c r="J438" s="305"/>
      <c r="K438" s="305"/>
      <c r="L438" s="454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5"/>
      <c r="AB438" s="305"/>
      <c r="AC438" s="305"/>
      <c r="AD438" s="305"/>
      <c r="AE438" s="305"/>
      <c r="AF438" s="305"/>
      <c r="AG438" s="305"/>
      <c r="AH438" s="305"/>
      <c r="AI438" s="305"/>
      <c r="AJ438" s="305"/>
      <c r="AK438" s="305"/>
      <c r="AL438" s="305"/>
      <c r="AM438" s="305"/>
      <c r="AN438" s="305"/>
      <c r="AO438" s="305"/>
      <c r="AP438" s="305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305"/>
      <c r="BG438" s="305"/>
      <c r="BH438" s="305"/>
      <c r="BI438" s="305"/>
      <c r="BJ438" s="305"/>
      <c r="BK438" s="305"/>
      <c r="BL438" s="305"/>
      <c r="BM438" s="305"/>
      <c r="BN438" s="305"/>
      <c r="BO438" s="305"/>
      <c r="BP438" s="305"/>
      <c r="BQ438" s="305"/>
      <c r="BR438" s="305"/>
      <c r="BS438" s="305"/>
      <c r="BT438" s="305"/>
      <c r="BU438" s="305"/>
      <c r="BV438" s="305"/>
      <c r="BW438" s="305"/>
      <c r="BX438" s="305"/>
      <c r="BY438" s="305"/>
      <c r="BZ438" s="305"/>
      <c r="CA438" s="305"/>
      <c r="CB438" s="305"/>
      <c r="CC438" s="305"/>
      <c r="CD438" s="305"/>
      <c r="CE438" s="305"/>
      <c r="CF438" s="305"/>
      <c r="CG438" s="305"/>
      <c r="CH438" s="305"/>
      <c r="CI438" s="305"/>
      <c r="CJ438" s="305"/>
      <c r="CK438" s="305"/>
      <c r="CL438" s="305"/>
      <c r="CM438" s="305"/>
      <c r="CN438" s="305"/>
      <c r="CO438" s="305"/>
      <c r="CP438" s="305"/>
      <c r="CQ438" s="305"/>
      <c r="CR438" s="305"/>
      <c r="CS438" s="305"/>
      <c r="CT438" s="305"/>
      <c r="CU438" s="305"/>
      <c r="CV438" s="305"/>
      <c r="CW438" s="305"/>
      <c r="CX438" s="305"/>
      <c r="CY438" s="305"/>
      <c r="CZ438" s="305"/>
      <c r="DA438" s="305"/>
    </row>
    <row r="439" spans="1:105" s="2" customFormat="1" ht="12.75">
      <c r="A439" s="305"/>
      <c r="B439" s="305"/>
      <c r="C439" s="305"/>
      <c r="D439" s="305"/>
      <c r="E439" s="305"/>
      <c r="F439" s="454"/>
      <c r="G439" s="454"/>
      <c r="H439" s="457"/>
      <c r="I439" s="458"/>
      <c r="J439" s="305"/>
      <c r="K439" s="305"/>
      <c r="L439" s="454"/>
      <c r="M439" s="305"/>
      <c r="N439" s="305"/>
      <c r="O439" s="305"/>
      <c r="P439" s="305"/>
      <c r="Q439" s="305"/>
      <c r="R439" s="305"/>
      <c r="S439" s="305"/>
      <c r="T439" s="305"/>
      <c r="U439" s="305"/>
      <c r="V439" s="305"/>
      <c r="W439" s="305"/>
      <c r="X439" s="305"/>
      <c r="Y439" s="305"/>
      <c r="Z439" s="305"/>
      <c r="AA439" s="305"/>
      <c r="AB439" s="305"/>
      <c r="AC439" s="305"/>
      <c r="AD439" s="305"/>
      <c r="AE439" s="305"/>
      <c r="AF439" s="305"/>
      <c r="AG439" s="305"/>
      <c r="AH439" s="305"/>
      <c r="AI439" s="305"/>
      <c r="AJ439" s="305"/>
      <c r="AK439" s="305"/>
      <c r="AL439" s="305"/>
      <c r="AM439" s="305"/>
      <c r="AN439" s="305"/>
      <c r="AO439" s="305"/>
      <c r="AP439" s="305"/>
      <c r="AQ439" s="305"/>
      <c r="AR439" s="305"/>
      <c r="AS439" s="305"/>
      <c r="AT439" s="305"/>
      <c r="AU439" s="305"/>
      <c r="AV439" s="305"/>
      <c r="AW439" s="305"/>
      <c r="AX439" s="305"/>
      <c r="AY439" s="305"/>
      <c r="AZ439" s="305"/>
      <c r="BA439" s="305"/>
      <c r="BB439" s="305"/>
      <c r="BC439" s="305"/>
      <c r="BD439" s="305"/>
      <c r="BE439" s="305"/>
      <c r="BF439" s="305"/>
      <c r="BG439" s="305"/>
      <c r="BH439" s="305"/>
      <c r="BI439" s="305"/>
      <c r="BJ439" s="305"/>
      <c r="BK439" s="305"/>
      <c r="BL439" s="305"/>
      <c r="BM439" s="305"/>
      <c r="BN439" s="305"/>
      <c r="BO439" s="305"/>
      <c r="BP439" s="305"/>
      <c r="BQ439" s="305"/>
      <c r="BR439" s="305"/>
      <c r="BS439" s="305"/>
      <c r="BT439" s="305"/>
      <c r="BU439" s="305"/>
      <c r="BV439" s="305"/>
      <c r="BW439" s="305"/>
      <c r="BX439" s="305"/>
      <c r="BY439" s="305"/>
      <c r="BZ439" s="305"/>
      <c r="CA439" s="305"/>
      <c r="CB439" s="305"/>
      <c r="CC439" s="305"/>
      <c r="CD439" s="305"/>
      <c r="CE439" s="305"/>
      <c r="CF439" s="305"/>
      <c r="CG439" s="305"/>
      <c r="CH439" s="305"/>
      <c r="CI439" s="305"/>
      <c r="CJ439" s="305"/>
      <c r="CK439" s="305"/>
      <c r="CL439" s="305"/>
      <c r="CM439" s="305"/>
      <c r="CN439" s="305"/>
      <c r="CO439" s="305"/>
      <c r="CP439" s="305"/>
      <c r="CQ439" s="305"/>
      <c r="CR439" s="305"/>
      <c r="CS439" s="305"/>
      <c r="CT439" s="305"/>
      <c r="CU439" s="305"/>
      <c r="CV439" s="305"/>
      <c r="CW439" s="305"/>
      <c r="CX439" s="305"/>
      <c r="CY439" s="305"/>
      <c r="CZ439" s="305"/>
      <c r="DA439" s="305"/>
    </row>
    <row r="440" spans="1:105" s="2" customFormat="1" ht="12.75">
      <c r="A440" s="305"/>
      <c r="B440" s="305"/>
      <c r="C440" s="305"/>
      <c r="D440" s="305"/>
      <c r="E440" s="305"/>
      <c r="F440" s="454"/>
      <c r="G440" s="454"/>
      <c r="H440" s="457"/>
      <c r="I440" s="458"/>
      <c r="J440" s="305"/>
      <c r="K440" s="305"/>
      <c r="L440" s="454"/>
      <c r="M440" s="305"/>
      <c r="N440" s="305"/>
      <c r="O440" s="305"/>
      <c r="P440" s="305"/>
      <c r="Q440" s="305"/>
      <c r="R440" s="305"/>
      <c r="S440" s="305"/>
      <c r="T440" s="305"/>
      <c r="U440" s="305"/>
      <c r="V440" s="305"/>
      <c r="W440" s="305"/>
      <c r="X440" s="305"/>
      <c r="Y440" s="305"/>
      <c r="Z440" s="305"/>
      <c r="AA440" s="305"/>
      <c r="AB440" s="305"/>
      <c r="AC440" s="305"/>
      <c r="AD440" s="305"/>
      <c r="AE440" s="305"/>
      <c r="AF440" s="305"/>
      <c r="AG440" s="305"/>
      <c r="AH440" s="305"/>
      <c r="AI440" s="305"/>
      <c r="AJ440" s="305"/>
      <c r="AK440" s="305"/>
      <c r="AL440" s="305"/>
      <c r="AM440" s="305"/>
      <c r="AN440" s="305"/>
      <c r="AO440" s="305"/>
      <c r="AP440" s="305"/>
      <c r="AQ440" s="305"/>
      <c r="AR440" s="305"/>
      <c r="AS440" s="305"/>
      <c r="AT440" s="305"/>
      <c r="AU440" s="305"/>
      <c r="AV440" s="305"/>
      <c r="AW440" s="305"/>
      <c r="AX440" s="305"/>
      <c r="AY440" s="305"/>
      <c r="AZ440" s="305"/>
      <c r="BA440" s="305"/>
      <c r="BB440" s="305"/>
      <c r="BC440" s="305"/>
      <c r="BD440" s="305"/>
      <c r="BE440" s="305"/>
      <c r="BF440" s="305"/>
      <c r="BG440" s="305"/>
      <c r="BH440" s="305"/>
      <c r="BI440" s="305"/>
      <c r="BJ440" s="305"/>
      <c r="BK440" s="305"/>
      <c r="BL440" s="305"/>
      <c r="BM440" s="305"/>
      <c r="BN440" s="305"/>
      <c r="BO440" s="305"/>
      <c r="BP440" s="305"/>
      <c r="BQ440" s="305"/>
      <c r="BR440" s="305"/>
      <c r="BS440" s="305"/>
      <c r="BT440" s="305"/>
      <c r="BU440" s="305"/>
      <c r="BV440" s="305"/>
      <c r="BW440" s="305"/>
      <c r="BX440" s="305"/>
      <c r="BY440" s="305"/>
      <c r="BZ440" s="305"/>
      <c r="CA440" s="305"/>
      <c r="CB440" s="305"/>
      <c r="CC440" s="305"/>
      <c r="CD440" s="305"/>
      <c r="CE440" s="305"/>
      <c r="CF440" s="305"/>
      <c r="CG440" s="305"/>
      <c r="CH440" s="305"/>
      <c r="CI440" s="305"/>
      <c r="CJ440" s="305"/>
      <c r="CK440" s="305"/>
      <c r="CL440" s="305"/>
      <c r="CM440" s="305"/>
      <c r="CN440" s="305"/>
      <c r="CO440" s="305"/>
      <c r="CP440" s="305"/>
      <c r="CQ440" s="305"/>
      <c r="CR440" s="305"/>
      <c r="CS440" s="305"/>
      <c r="CT440" s="305"/>
      <c r="CU440" s="305"/>
      <c r="CV440" s="305"/>
      <c r="CW440" s="305"/>
      <c r="CX440" s="305"/>
      <c r="CY440" s="305"/>
      <c r="CZ440" s="305"/>
      <c r="DA440" s="305"/>
    </row>
    <row r="441" spans="1:105" s="2" customFormat="1" ht="12.75">
      <c r="A441" s="305"/>
      <c r="B441" s="305"/>
      <c r="C441" s="305"/>
      <c r="D441" s="305"/>
      <c r="E441" s="305"/>
      <c r="F441" s="454"/>
      <c r="G441" s="454"/>
      <c r="H441" s="457"/>
      <c r="I441" s="458"/>
      <c r="J441" s="305"/>
      <c r="K441" s="305"/>
      <c r="L441" s="454"/>
      <c r="M441" s="305"/>
      <c r="N441" s="305"/>
      <c r="O441" s="305"/>
      <c r="P441" s="305"/>
      <c r="Q441" s="305"/>
      <c r="R441" s="305"/>
      <c r="S441" s="305"/>
      <c r="T441" s="305"/>
      <c r="U441" s="305"/>
      <c r="V441" s="305"/>
      <c r="W441" s="305"/>
      <c r="X441" s="305"/>
      <c r="Y441" s="305"/>
      <c r="Z441" s="305"/>
      <c r="AA441" s="305"/>
      <c r="AB441" s="305"/>
      <c r="AC441" s="305"/>
      <c r="AD441" s="305"/>
      <c r="AE441" s="305"/>
      <c r="AF441" s="305"/>
      <c r="AG441" s="305"/>
      <c r="AH441" s="305"/>
      <c r="AI441" s="305"/>
      <c r="AJ441" s="305"/>
      <c r="AK441" s="305"/>
      <c r="AL441" s="305"/>
      <c r="AM441" s="305"/>
      <c r="AN441" s="305"/>
      <c r="AO441" s="305"/>
      <c r="AP441" s="305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305"/>
      <c r="BG441" s="305"/>
      <c r="BH441" s="305"/>
      <c r="BI441" s="305"/>
      <c r="BJ441" s="305"/>
      <c r="BK441" s="305"/>
      <c r="BL441" s="305"/>
      <c r="BM441" s="305"/>
      <c r="BN441" s="305"/>
      <c r="BO441" s="305"/>
      <c r="BP441" s="305"/>
      <c r="BQ441" s="305"/>
      <c r="BR441" s="305"/>
      <c r="BS441" s="305"/>
      <c r="BT441" s="305"/>
      <c r="BU441" s="305"/>
      <c r="BV441" s="305"/>
      <c r="BW441" s="305"/>
      <c r="BX441" s="305"/>
      <c r="BY441" s="305"/>
      <c r="BZ441" s="305"/>
      <c r="CA441" s="305"/>
      <c r="CB441" s="305"/>
      <c r="CC441" s="305"/>
      <c r="CD441" s="305"/>
      <c r="CE441" s="305"/>
      <c r="CF441" s="305"/>
      <c r="CG441" s="305"/>
      <c r="CH441" s="305"/>
      <c r="CI441" s="305"/>
      <c r="CJ441" s="305"/>
      <c r="CK441" s="305"/>
      <c r="CL441" s="305"/>
      <c r="CM441" s="305"/>
      <c r="CN441" s="305"/>
      <c r="CO441" s="305"/>
      <c r="CP441" s="305"/>
      <c r="CQ441" s="305"/>
      <c r="CR441" s="305"/>
      <c r="CS441" s="305"/>
      <c r="CT441" s="305"/>
      <c r="CU441" s="305"/>
      <c r="CV441" s="305"/>
      <c r="CW441" s="305"/>
      <c r="CX441" s="305"/>
      <c r="CY441" s="305"/>
      <c r="CZ441" s="305"/>
      <c r="DA441" s="305"/>
    </row>
    <row r="442" spans="1:105" s="2" customFormat="1" ht="12.75">
      <c r="A442" s="305"/>
      <c r="B442" s="305"/>
      <c r="C442" s="305"/>
      <c r="D442" s="305"/>
      <c r="E442" s="305"/>
      <c r="F442" s="454"/>
      <c r="G442" s="454"/>
      <c r="H442" s="457"/>
      <c r="I442" s="458"/>
      <c r="J442" s="305"/>
      <c r="K442" s="305"/>
      <c r="L442" s="454"/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/>
      <c r="AA442" s="305"/>
      <c r="AB442" s="305"/>
      <c r="AC442" s="305"/>
      <c r="AD442" s="305"/>
      <c r="AE442" s="305"/>
      <c r="AF442" s="305"/>
      <c r="AG442" s="305"/>
      <c r="AH442" s="305"/>
      <c r="AI442" s="305"/>
      <c r="AJ442" s="305"/>
      <c r="AK442" s="305"/>
      <c r="AL442" s="305"/>
      <c r="AM442" s="305"/>
      <c r="AN442" s="305"/>
      <c r="AO442" s="305"/>
      <c r="AP442" s="305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305"/>
      <c r="BG442" s="305"/>
      <c r="BH442" s="305"/>
      <c r="BI442" s="305"/>
      <c r="BJ442" s="305"/>
      <c r="BK442" s="305"/>
      <c r="BL442" s="305"/>
      <c r="BM442" s="305"/>
      <c r="BN442" s="305"/>
      <c r="BO442" s="305"/>
      <c r="BP442" s="305"/>
      <c r="BQ442" s="305"/>
      <c r="BR442" s="305"/>
      <c r="BS442" s="305"/>
      <c r="BT442" s="305"/>
      <c r="BU442" s="305"/>
      <c r="BV442" s="305"/>
      <c r="BW442" s="305"/>
      <c r="BX442" s="305"/>
      <c r="BY442" s="305"/>
      <c r="BZ442" s="305"/>
      <c r="CA442" s="305"/>
      <c r="CB442" s="305"/>
      <c r="CC442" s="305"/>
      <c r="CD442" s="305"/>
      <c r="CE442" s="305"/>
      <c r="CF442" s="305"/>
      <c r="CG442" s="305"/>
      <c r="CH442" s="305"/>
      <c r="CI442" s="305"/>
      <c r="CJ442" s="305"/>
      <c r="CK442" s="305"/>
      <c r="CL442" s="305"/>
      <c r="CM442" s="305"/>
      <c r="CN442" s="305"/>
      <c r="CO442" s="305"/>
      <c r="CP442" s="305"/>
      <c r="CQ442" s="305"/>
      <c r="CR442" s="305"/>
      <c r="CS442" s="305"/>
      <c r="CT442" s="305"/>
      <c r="CU442" s="305"/>
      <c r="CV442" s="305"/>
      <c r="CW442" s="305"/>
      <c r="CX442" s="305"/>
      <c r="CY442" s="305"/>
      <c r="CZ442" s="305"/>
      <c r="DA442" s="305"/>
    </row>
    <row r="443" spans="1:105" s="2" customFormat="1" ht="12.75">
      <c r="A443" s="305"/>
      <c r="B443" s="305"/>
      <c r="C443" s="305"/>
      <c r="D443" s="305"/>
      <c r="E443" s="305"/>
      <c r="F443" s="454"/>
      <c r="G443" s="454"/>
      <c r="H443" s="457"/>
      <c r="I443" s="458"/>
      <c r="J443" s="305"/>
      <c r="K443" s="305"/>
      <c r="L443" s="454"/>
      <c r="M443" s="305"/>
      <c r="N443" s="305"/>
      <c r="O443" s="305"/>
      <c r="P443" s="305"/>
      <c r="Q443" s="305"/>
      <c r="R443" s="305"/>
      <c r="S443" s="305"/>
      <c r="T443" s="305"/>
      <c r="U443" s="305"/>
      <c r="V443" s="305"/>
      <c r="W443" s="305"/>
      <c r="X443" s="305"/>
      <c r="Y443" s="305"/>
      <c r="Z443" s="305"/>
      <c r="AA443" s="305"/>
      <c r="AB443" s="305"/>
      <c r="AC443" s="305"/>
      <c r="AD443" s="305"/>
      <c r="AE443" s="305"/>
      <c r="AF443" s="305"/>
      <c r="AG443" s="305"/>
      <c r="AH443" s="305"/>
      <c r="AI443" s="305"/>
      <c r="AJ443" s="305"/>
      <c r="AK443" s="305"/>
      <c r="AL443" s="305"/>
      <c r="AM443" s="305"/>
      <c r="AN443" s="305"/>
      <c r="AO443" s="305"/>
      <c r="AP443" s="305"/>
      <c r="AQ443" s="305"/>
      <c r="AR443" s="305"/>
      <c r="AS443" s="305"/>
      <c r="AT443" s="305"/>
      <c r="AU443" s="305"/>
      <c r="AV443" s="305"/>
      <c r="AW443" s="305"/>
      <c r="AX443" s="305"/>
      <c r="AY443" s="305"/>
      <c r="AZ443" s="305"/>
      <c r="BA443" s="305"/>
      <c r="BB443" s="305"/>
      <c r="BC443" s="305"/>
      <c r="BD443" s="305"/>
      <c r="BE443" s="305"/>
      <c r="BF443" s="305"/>
      <c r="BG443" s="305"/>
      <c r="BH443" s="305"/>
      <c r="BI443" s="305"/>
      <c r="BJ443" s="305"/>
      <c r="BK443" s="305"/>
      <c r="BL443" s="305"/>
      <c r="BM443" s="305"/>
      <c r="BN443" s="305"/>
      <c r="BO443" s="305"/>
      <c r="BP443" s="305"/>
      <c r="BQ443" s="305"/>
      <c r="BR443" s="305"/>
      <c r="BS443" s="305"/>
      <c r="BT443" s="305"/>
      <c r="BU443" s="305"/>
      <c r="BV443" s="305"/>
      <c r="BW443" s="305"/>
      <c r="BX443" s="305"/>
      <c r="BY443" s="305"/>
      <c r="BZ443" s="305"/>
      <c r="CA443" s="305"/>
      <c r="CB443" s="305"/>
      <c r="CC443" s="305"/>
      <c r="CD443" s="305"/>
      <c r="CE443" s="305"/>
      <c r="CF443" s="305"/>
      <c r="CG443" s="305"/>
      <c r="CH443" s="305"/>
      <c r="CI443" s="305"/>
      <c r="CJ443" s="305"/>
      <c r="CK443" s="305"/>
      <c r="CL443" s="305"/>
      <c r="CM443" s="305"/>
      <c r="CN443" s="305"/>
      <c r="CO443" s="305"/>
      <c r="CP443" s="305"/>
      <c r="CQ443" s="305"/>
      <c r="CR443" s="305"/>
      <c r="CS443" s="305"/>
      <c r="CT443" s="305"/>
      <c r="CU443" s="305"/>
      <c r="CV443" s="305"/>
      <c r="CW443" s="305"/>
      <c r="CX443" s="305"/>
      <c r="CY443" s="305"/>
      <c r="CZ443" s="305"/>
      <c r="DA443" s="305"/>
    </row>
    <row r="444" spans="1:105" s="2" customFormat="1" ht="12.75">
      <c r="A444" s="305"/>
      <c r="B444" s="305"/>
      <c r="C444" s="305"/>
      <c r="D444" s="305"/>
      <c r="E444" s="305"/>
      <c r="F444" s="454"/>
      <c r="G444" s="454"/>
      <c r="H444" s="457"/>
      <c r="I444" s="458"/>
      <c r="J444" s="305"/>
      <c r="K444" s="305"/>
      <c r="L444" s="454"/>
      <c r="M444" s="305"/>
      <c r="N444" s="305"/>
      <c r="O444" s="305"/>
      <c r="P444" s="305"/>
      <c r="Q444" s="305"/>
      <c r="R444" s="305"/>
      <c r="S444" s="305"/>
      <c r="T444" s="305"/>
      <c r="U444" s="305"/>
      <c r="V444" s="305"/>
      <c r="W444" s="305"/>
      <c r="X444" s="305"/>
      <c r="Y444" s="305"/>
      <c r="Z444" s="305"/>
      <c r="AA444" s="305"/>
      <c r="AB444" s="305"/>
      <c r="AC444" s="305"/>
      <c r="AD444" s="305"/>
      <c r="AE444" s="305"/>
      <c r="AF444" s="305"/>
      <c r="AG444" s="305"/>
      <c r="AH444" s="305"/>
      <c r="AI444" s="305"/>
      <c r="AJ444" s="305"/>
      <c r="AK444" s="305"/>
      <c r="AL444" s="305"/>
      <c r="AM444" s="305"/>
      <c r="AN444" s="305"/>
      <c r="AO444" s="305"/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/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305"/>
      <c r="CC444" s="305"/>
      <c r="CD444" s="305"/>
      <c r="CE444" s="305"/>
      <c r="CF444" s="305"/>
      <c r="CG444" s="305"/>
      <c r="CH444" s="305"/>
      <c r="CI444" s="305"/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</row>
    <row r="445" spans="1:105" s="2" customFormat="1" ht="12.75">
      <c r="A445" s="305"/>
      <c r="B445" s="305"/>
      <c r="C445" s="305"/>
      <c r="D445" s="305"/>
      <c r="E445" s="305"/>
      <c r="F445" s="454"/>
      <c r="G445" s="454"/>
      <c r="H445" s="457"/>
      <c r="I445" s="458"/>
      <c r="J445" s="305"/>
      <c r="K445" s="305"/>
      <c r="L445" s="454"/>
      <c r="M445" s="305"/>
      <c r="N445" s="305"/>
      <c r="O445" s="305"/>
      <c r="P445" s="305"/>
      <c r="Q445" s="305"/>
      <c r="R445" s="305"/>
      <c r="S445" s="305"/>
      <c r="T445" s="305"/>
      <c r="U445" s="305"/>
      <c r="V445" s="305"/>
      <c r="W445" s="305"/>
      <c r="X445" s="305"/>
      <c r="Y445" s="305"/>
      <c r="Z445" s="305"/>
      <c r="AA445" s="305"/>
      <c r="AB445" s="305"/>
      <c r="AC445" s="305"/>
      <c r="AD445" s="305"/>
      <c r="AE445" s="305"/>
      <c r="AF445" s="305"/>
      <c r="AG445" s="305"/>
      <c r="AH445" s="305"/>
      <c r="AI445" s="305"/>
      <c r="AJ445" s="305"/>
      <c r="AK445" s="305"/>
      <c r="AL445" s="305"/>
      <c r="AM445" s="305"/>
      <c r="AN445" s="305"/>
      <c r="AO445" s="305"/>
      <c r="AP445" s="305"/>
      <c r="AQ445" s="305"/>
      <c r="AR445" s="305"/>
      <c r="AS445" s="305"/>
      <c r="AT445" s="305"/>
      <c r="AU445" s="305"/>
      <c r="AV445" s="305"/>
      <c r="AW445" s="305"/>
      <c r="AX445" s="305"/>
      <c r="AY445" s="305"/>
      <c r="AZ445" s="305"/>
      <c r="BA445" s="305"/>
      <c r="BB445" s="305"/>
      <c r="BC445" s="305"/>
      <c r="BD445" s="305"/>
      <c r="BE445" s="305"/>
      <c r="BF445" s="305"/>
      <c r="BG445" s="305"/>
      <c r="BH445" s="305"/>
      <c r="BI445" s="305"/>
      <c r="BJ445" s="305"/>
      <c r="BK445" s="305"/>
      <c r="BL445" s="305"/>
      <c r="BM445" s="305"/>
      <c r="BN445" s="305"/>
      <c r="BO445" s="305"/>
      <c r="BP445" s="305"/>
      <c r="BQ445" s="305"/>
      <c r="BR445" s="305"/>
      <c r="BS445" s="305"/>
      <c r="BT445" s="305"/>
      <c r="BU445" s="305"/>
      <c r="BV445" s="305"/>
      <c r="BW445" s="305"/>
      <c r="BX445" s="305"/>
      <c r="BY445" s="305"/>
      <c r="BZ445" s="305"/>
      <c r="CA445" s="305"/>
      <c r="CB445" s="305"/>
      <c r="CC445" s="305"/>
      <c r="CD445" s="305"/>
      <c r="CE445" s="305"/>
      <c r="CF445" s="305"/>
      <c r="CG445" s="305"/>
      <c r="CH445" s="305"/>
      <c r="CI445" s="305"/>
      <c r="CJ445" s="305"/>
      <c r="CK445" s="305"/>
      <c r="CL445" s="305"/>
      <c r="CM445" s="305"/>
      <c r="CN445" s="305"/>
      <c r="CO445" s="305"/>
      <c r="CP445" s="305"/>
      <c r="CQ445" s="305"/>
      <c r="CR445" s="305"/>
      <c r="CS445" s="305"/>
      <c r="CT445" s="305"/>
      <c r="CU445" s="305"/>
      <c r="CV445" s="305"/>
      <c r="CW445" s="305"/>
      <c r="CX445" s="305"/>
      <c r="CY445" s="305"/>
      <c r="CZ445" s="305"/>
      <c r="DA445" s="305"/>
    </row>
    <row r="446" spans="1:105" s="2" customFormat="1" ht="12.75">
      <c r="A446" s="305"/>
      <c r="B446" s="305"/>
      <c r="C446" s="305"/>
      <c r="D446" s="305"/>
      <c r="E446" s="305"/>
      <c r="F446" s="454"/>
      <c r="G446" s="454"/>
      <c r="H446" s="457"/>
      <c r="I446" s="458"/>
      <c r="J446" s="305"/>
      <c r="K446" s="305"/>
      <c r="L446" s="454"/>
      <c r="M446" s="305"/>
      <c r="N446" s="305"/>
      <c r="O446" s="305"/>
      <c r="P446" s="305"/>
      <c r="Q446" s="305"/>
      <c r="R446" s="305"/>
      <c r="S446" s="305"/>
      <c r="T446" s="305"/>
      <c r="U446" s="305"/>
      <c r="V446" s="305"/>
      <c r="W446" s="305"/>
      <c r="X446" s="305"/>
      <c r="Y446" s="305"/>
      <c r="Z446" s="305"/>
      <c r="AA446" s="305"/>
      <c r="AB446" s="305"/>
      <c r="AC446" s="305"/>
      <c r="AD446" s="305"/>
      <c r="AE446" s="305"/>
      <c r="AF446" s="305"/>
      <c r="AG446" s="305"/>
      <c r="AH446" s="305"/>
      <c r="AI446" s="305"/>
      <c r="AJ446" s="305"/>
      <c r="AK446" s="305"/>
      <c r="AL446" s="305"/>
      <c r="AM446" s="305"/>
      <c r="AN446" s="305"/>
      <c r="AO446" s="305"/>
      <c r="AP446" s="305"/>
      <c r="AQ446" s="305"/>
      <c r="AR446" s="305"/>
      <c r="AS446" s="305"/>
      <c r="AT446" s="305"/>
      <c r="AU446" s="305"/>
      <c r="AV446" s="305"/>
      <c r="AW446" s="305"/>
      <c r="AX446" s="305"/>
      <c r="AY446" s="305"/>
      <c r="AZ446" s="305"/>
      <c r="BA446" s="305"/>
      <c r="BB446" s="305"/>
      <c r="BC446" s="305"/>
      <c r="BD446" s="305"/>
      <c r="BE446" s="305"/>
      <c r="BF446" s="305"/>
      <c r="BG446" s="305"/>
      <c r="BH446" s="305"/>
      <c r="BI446" s="305"/>
      <c r="BJ446" s="305"/>
      <c r="BK446" s="305"/>
      <c r="BL446" s="305"/>
      <c r="BM446" s="305"/>
      <c r="BN446" s="305"/>
      <c r="BO446" s="305"/>
      <c r="BP446" s="305"/>
      <c r="BQ446" s="305"/>
      <c r="BR446" s="305"/>
      <c r="BS446" s="305"/>
      <c r="BT446" s="305"/>
      <c r="BU446" s="305"/>
      <c r="BV446" s="305"/>
      <c r="BW446" s="305"/>
      <c r="BX446" s="305"/>
      <c r="BY446" s="305"/>
      <c r="BZ446" s="305"/>
      <c r="CA446" s="305"/>
      <c r="CB446" s="305"/>
      <c r="CC446" s="305"/>
      <c r="CD446" s="305"/>
      <c r="CE446" s="305"/>
      <c r="CF446" s="305"/>
      <c r="CG446" s="305"/>
      <c r="CH446" s="305"/>
      <c r="CI446" s="305"/>
      <c r="CJ446" s="305"/>
      <c r="CK446" s="305"/>
      <c r="CL446" s="305"/>
      <c r="CM446" s="305"/>
      <c r="CN446" s="305"/>
      <c r="CO446" s="305"/>
      <c r="CP446" s="305"/>
      <c r="CQ446" s="305"/>
      <c r="CR446" s="305"/>
      <c r="CS446" s="305"/>
      <c r="CT446" s="305"/>
      <c r="CU446" s="305"/>
      <c r="CV446" s="305"/>
      <c r="CW446" s="305"/>
      <c r="CX446" s="305"/>
      <c r="CY446" s="305"/>
      <c r="CZ446" s="305"/>
      <c r="DA446" s="305"/>
    </row>
    <row r="447" spans="1:105" s="2" customFormat="1" ht="12.75">
      <c r="A447" s="305"/>
      <c r="B447" s="305"/>
      <c r="C447" s="305"/>
      <c r="D447" s="305"/>
      <c r="E447" s="305"/>
      <c r="F447" s="454"/>
      <c r="G447" s="454"/>
      <c r="H447" s="457"/>
      <c r="I447" s="458"/>
      <c r="J447" s="305"/>
      <c r="K447" s="305"/>
      <c r="L447" s="454"/>
      <c r="M447" s="305"/>
      <c r="N447" s="305"/>
      <c r="O447" s="305"/>
      <c r="P447" s="305"/>
      <c r="Q447" s="305"/>
      <c r="R447" s="305"/>
      <c r="S447" s="305"/>
      <c r="T447" s="305"/>
      <c r="U447" s="305"/>
      <c r="V447" s="305"/>
      <c r="W447" s="305"/>
      <c r="X447" s="305"/>
      <c r="Y447" s="305"/>
      <c r="Z447" s="305"/>
      <c r="AA447" s="305"/>
      <c r="AB447" s="305"/>
      <c r="AC447" s="305"/>
      <c r="AD447" s="305"/>
      <c r="AE447" s="305"/>
      <c r="AF447" s="305"/>
      <c r="AG447" s="305"/>
      <c r="AH447" s="305"/>
      <c r="AI447" s="305"/>
      <c r="AJ447" s="305"/>
      <c r="AK447" s="305"/>
      <c r="AL447" s="305"/>
      <c r="AM447" s="305"/>
      <c r="AN447" s="305"/>
      <c r="AO447" s="305"/>
      <c r="AP447" s="305"/>
      <c r="AQ447" s="305"/>
      <c r="AR447" s="305"/>
      <c r="AS447" s="305"/>
      <c r="AT447" s="305"/>
      <c r="AU447" s="305"/>
      <c r="AV447" s="305"/>
      <c r="AW447" s="305"/>
      <c r="AX447" s="305"/>
      <c r="AY447" s="305"/>
      <c r="AZ447" s="305"/>
      <c r="BA447" s="305"/>
      <c r="BB447" s="305"/>
      <c r="BC447" s="305"/>
      <c r="BD447" s="305"/>
      <c r="BE447" s="305"/>
      <c r="BF447" s="305"/>
      <c r="BG447" s="305"/>
      <c r="BH447" s="305"/>
      <c r="BI447" s="305"/>
      <c r="BJ447" s="305"/>
      <c r="BK447" s="305"/>
      <c r="BL447" s="305"/>
      <c r="BM447" s="305"/>
      <c r="BN447" s="305"/>
      <c r="BO447" s="305"/>
      <c r="BP447" s="305"/>
      <c r="BQ447" s="305"/>
      <c r="BR447" s="305"/>
      <c r="BS447" s="305"/>
      <c r="BT447" s="305"/>
      <c r="BU447" s="305"/>
      <c r="BV447" s="305"/>
      <c r="BW447" s="305"/>
      <c r="BX447" s="305"/>
      <c r="BY447" s="305"/>
      <c r="BZ447" s="305"/>
      <c r="CA447" s="305"/>
      <c r="CB447" s="305"/>
      <c r="CC447" s="305"/>
      <c r="CD447" s="305"/>
      <c r="CE447" s="305"/>
      <c r="CF447" s="305"/>
      <c r="CG447" s="305"/>
      <c r="CH447" s="305"/>
      <c r="CI447" s="305"/>
      <c r="CJ447" s="305"/>
      <c r="CK447" s="305"/>
      <c r="CL447" s="305"/>
      <c r="CM447" s="305"/>
      <c r="CN447" s="305"/>
      <c r="CO447" s="305"/>
      <c r="CP447" s="305"/>
      <c r="CQ447" s="305"/>
      <c r="CR447" s="305"/>
      <c r="CS447" s="305"/>
      <c r="CT447" s="305"/>
      <c r="CU447" s="305"/>
      <c r="CV447" s="305"/>
      <c r="CW447" s="305"/>
      <c r="CX447" s="305"/>
      <c r="CY447" s="305"/>
      <c r="CZ447" s="305"/>
      <c r="DA447" s="305"/>
    </row>
    <row r="448" spans="1:105" s="2" customFormat="1" ht="12.75">
      <c r="A448" s="305"/>
      <c r="B448" s="305"/>
      <c r="C448" s="305"/>
      <c r="D448" s="305"/>
      <c r="E448" s="305"/>
      <c r="F448" s="454"/>
      <c r="G448" s="454"/>
      <c r="H448" s="457"/>
      <c r="I448" s="458"/>
      <c r="J448" s="305"/>
      <c r="K448" s="305"/>
      <c r="L448" s="454"/>
      <c r="M448" s="305"/>
      <c r="N448" s="305"/>
      <c r="O448" s="305"/>
      <c r="P448" s="305"/>
      <c r="Q448" s="305"/>
      <c r="R448" s="305"/>
      <c r="S448" s="305"/>
      <c r="T448" s="305"/>
      <c r="U448" s="305"/>
      <c r="V448" s="305"/>
      <c r="W448" s="305"/>
      <c r="X448" s="305"/>
      <c r="Y448" s="305"/>
      <c r="Z448" s="305"/>
      <c r="AA448" s="305"/>
      <c r="AB448" s="305"/>
      <c r="AC448" s="305"/>
      <c r="AD448" s="305"/>
      <c r="AE448" s="305"/>
      <c r="AF448" s="305"/>
      <c r="AG448" s="305"/>
      <c r="AH448" s="305"/>
      <c r="AI448" s="305"/>
      <c r="AJ448" s="305"/>
      <c r="AK448" s="305"/>
      <c r="AL448" s="305"/>
      <c r="AM448" s="305"/>
      <c r="AN448" s="305"/>
      <c r="AO448" s="305"/>
      <c r="AP448" s="305"/>
      <c r="AQ448" s="305"/>
      <c r="AR448" s="305"/>
      <c r="AS448" s="305"/>
      <c r="AT448" s="305"/>
      <c r="AU448" s="305"/>
      <c r="AV448" s="305"/>
      <c r="AW448" s="305"/>
      <c r="AX448" s="305"/>
      <c r="AY448" s="305"/>
      <c r="AZ448" s="305"/>
      <c r="BA448" s="305"/>
      <c r="BB448" s="305"/>
      <c r="BC448" s="305"/>
      <c r="BD448" s="305"/>
      <c r="BE448" s="305"/>
      <c r="BF448" s="305"/>
      <c r="BG448" s="305"/>
      <c r="BH448" s="305"/>
      <c r="BI448" s="305"/>
      <c r="BJ448" s="305"/>
      <c r="BK448" s="305"/>
      <c r="BL448" s="305"/>
      <c r="BM448" s="305"/>
      <c r="BN448" s="305"/>
      <c r="BO448" s="305"/>
      <c r="BP448" s="305"/>
      <c r="BQ448" s="305"/>
      <c r="BR448" s="305"/>
      <c r="BS448" s="305"/>
      <c r="BT448" s="305"/>
      <c r="BU448" s="305"/>
      <c r="BV448" s="305"/>
      <c r="BW448" s="305"/>
      <c r="BX448" s="305"/>
      <c r="BY448" s="305"/>
      <c r="BZ448" s="305"/>
      <c r="CA448" s="305"/>
      <c r="CB448" s="305"/>
      <c r="CC448" s="305"/>
      <c r="CD448" s="305"/>
      <c r="CE448" s="305"/>
      <c r="CF448" s="305"/>
      <c r="CG448" s="305"/>
      <c r="CH448" s="305"/>
      <c r="CI448" s="305"/>
      <c r="CJ448" s="305"/>
      <c r="CK448" s="305"/>
      <c r="CL448" s="305"/>
      <c r="CM448" s="305"/>
      <c r="CN448" s="305"/>
      <c r="CO448" s="305"/>
      <c r="CP448" s="305"/>
      <c r="CQ448" s="305"/>
      <c r="CR448" s="305"/>
      <c r="CS448" s="305"/>
      <c r="CT448" s="305"/>
      <c r="CU448" s="305"/>
      <c r="CV448" s="305"/>
      <c r="CW448" s="305"/>
      <c r="CX448" s="305"/>
      <c r="CY448" s="305"/>
      <c r="CZ448" s="305"/>
      <c r="DA448" s="305"/>
    </row>
    <row r="449" spans="1:105" s="2" customFormat="1" ht="12.75">
      <c r="A449" s="305"/>
      <c r="B449" s="305"/>
      <c r="C449" s="305"/>
      <c r="D449" s="305"/>
      <c r="E449" s="305"/>
      <c r="F449" s="454"/>
      <c r="G449" s="454"/>
      <c r="H449" s="457"/>
      <c r="I449" s="458"/>
      <c r="J449" s="305"/>
      <c r="K449" s="305"/>
      <c r="L449" s="454"/>
      <c r="M449" s="305"/>
      <c r="N449" s="305"/>
      <c r="O449" s="305"/>
      <c r="P449" s="305"/>
      <c r="Q449" s="305"/>
      <c r="R449" s="305"/>
      <c r="S449" s="305"/>
      <c r="T449" s="305"/>
      <c r="U449" s="305"/>
      <c r="V449" s="305"/>
      <c r="W449" s="305"/>
      <c r="X449" s="305"/>
      <c r="Y449" s="305"/>
      <c r="Z449" s="305"/>
      <c r="AA449" s="305"/>
      <c r="AB449" s="305"/>
      <c r="AC449" s="305"/>
      <c r="AD449" s="305"/>
      <c r="AE449" s="305"/>
      <c r="AF449" s="305"/>
      <c r="AG449" s="305"/>
      <c r="AH449" s="305"/>
      <c r="AI449" s="305"/>
      <c r="AJ449" s="305"/>
      <c r="AK449" s="305"/>
      <c r="AL449" s="305"/>
      <c r="AM449" s="305"/>
      <c r="AN449" s="305"/>
      <c r="AO449" s="305"/>
      <c r="AP449" s="305"/>
      <c r="AQ449" s="305"/>
      <c r="AR449" s="305"/>
      <c r="AS449" s="305"/>
      <c r="AT449" s="305"/>
      <c r="AU449" s="305"/>
      <c r="AV449" s="305"/>
      <c r="AW449" s="305"/>
      <c r="AX449" s="305"/>
      <c r="AY449" s="305"/>
      <c r="AZ449" s="305"/>
      <c r="BA449" s="305"/>
      <c r="BB449" s="305"/>
      <c r="BC449" s="305"/>
      <c r="BD449" s="305"/>
      <c r="BE449" s="305"/>
      <c r="BF449" s="305"/>
      <c r="BG449" s="305"/>
      <c r="BH449" s="305"/>
      <c r="BI449" s="305"/>
      <c r="BJ449" s="305"/>
      <c r="BK449" s="305"/>
      <c r="BL449" s="305"/>
      <c r="BM449" s="305"/>
      <c r="BN449" s="305"/>
      <c r="BO449" s="305"/>
      <c r="BP449" s="305"/>
      <c r="BQ449" s="305"/>
      <c r="BR449" s="305"/>
      <c r="BS449" s="305"/>
      <c r="BT449" s="305"/>
      <c r="BU449" s="305"/>
      <c r="BV449" s="305"/>
      <c r="BW449" s="305"/>
      <c r="BX449" s="305"/>
      <c r="BY449" s="305"/>
      <c r="BZ449" s="305"/>
      <c r="CA449" s="305"/>
      <c r="CB449" s="305"/>
      <c r="CC449" s="305"/>
      <c r="CD449" s="305"/>
      <c r="CE449" s="305"/>
      <c r="CF449" s="305"/>
      <c r="CG449" s="305"/>
      <c r="CH449" s="305"/>
      <c r="CI449" s="305"/>
      <c r="CJ449" s="305"/>
      <c r="CK449" s="305"/>
      <c r="CL449" s="305"/>
      <c r="CM449" s="305"/>
      <c r="CN449" s="305"/>
      <c r="CO449" s="305"/>
      <c r="CP449" s="305"/>
      <c r="CQ449" s="305"/>
      <c r="CR449" s="305"/>
      <c r="CS449" s="305"/>
      <c r="CT449" s="305"/>
      <c r="CU449" s="305"/>
      <c r="CV449" s="305"/>
      <c r="CW449" s="305"/>
      <c r="CX449" s="305"/>
      <c r="CY449" s="305"/>
      <c r="CZ449" s="305"/>
      <c r="DA449" s="305"/>
    </row>
    <row r="450" spans="1:105" s="2" customFormat="1" ht="12.75">
      <c r="A450" s="305"/>
      <c r="B450" s="305"/>
      <c r="C450" s="305"/>
      <c r="D450" s="305"/>
      <c r="E450" s="305"/>
      <c r="F450" s="454"/>
      <c r="G450" s="454"/>
      <c r="H450" s="457"/>
      <c r="I450" s="458"/>
      <c r="J450" s="305"/>
      <c r="K450" s="305"/>
      <c r="L450" s="454"/>
      <c r="M450" s="305"/>
      <c r="N450" s="305"/>
      <c r="O450" s="305"/>
      <c r="P450" s="305"/>
      <c r="Q450" s="305"/>
      <c r="R450" s="305"/>
      <c r="S450" s="305"/>
      <c r="T450" s="305"/>
      <c r="U450" s="305"/>
      <c r="V450" s="305"/>
      <c r="W450" s="305"/>
      <c r="X450" s="305"/>
      <c r="Y450" s="305"/>
      <c r="Z450" s="305"/>
      <c r="AA450" s="305"/>
      <c r="AB450" s="305"/>
      <c r="AC450" s="305"/>
      <c r="AD450" s="305"/>
      <c r="AE450" s="305"/>
      <c r="AF450" s="305"/>
      <c r="AG450" s="305"/>
      <c r="AH450" s="305"/>
      <c r="AI450" s="305"/>
      <c r="AJ450" s="305"/>
      <c r="AK450" s="305"/>
      <c r="AL450" s="305"/>
      <c r="AM450" s="305"/>
      <c r="AN450" s="305"/>
      <c r="AO450" s="305"/>
      <c r="AP450" s="305"/>
      <c r="AQ450" s="305"/>
      <c r="AR450" s="305"/>
      <c r="AS450" s="305"/>
      <c r="AT450" s="305"/>
      <c r="AU450" s="305"/>
      <c r="AV450" s="305"/>
      <c r="AW450" s="305"/>
      <c r="AX450" s="305"/>
      <c r="AY450" s="305"/>
      <c r="AZ450" s="305"/>
      <c r="BA450" s="305"/>
      <c r="BB450" s="305"/>
      <c r="BC450" s="305"/>
      <c r="BD450" s="305"/>
      <c r="BE450" s="305"/>
      <c r="BF450" s="305"/>
      <c r="BG450" s="305"/>
      <c r="BH450" s="305"/>
      <c r="BI450" s="305"/>
      <c r="BJ450" s="305"/>
      <c r="BK450" s="305"/>
      <c r="BL450" s="305"/>
      <c r="BM450" s="305"/>
      <c r="BN450" s="305"/>
      <c r="BO450" s="305"/>
      <c r="BP450" s="305"/>
      <c r="BQ450" s="305"/>
      <c r="BR450" s="305"/>
      <c r="BS450" s="305"/>
      <c r="BT450" s="305"/>
      <c r="BU450" s="305"/>
      <c r="BV450" s="305"/>
      <c r="BW450" s="305"/>
      <c r="BX450" s="305"/>
      <c r="BY450" s="305"/>
      <c r="BZ450" s="305"/>
      <c r="CA450" s="305"/>
      <c r="CB450" s="305"/>
      <c r="CC450" s="305"/>
      <c r="CD450" s="305"/>
      <c r="CE450" s="305"/>
      <c r="CF450" s="305"/>
      <c r="CG450" s="305"/>
      <c r="CH450" s="305"/>
      <c r="CI450" s="305"/>
      <c r="CJ450" s="305"/>
      <c r="CK450" s="305"/>
      <c r="CL450" s="305"/>
      <c r="CM450" s="305"/>
      <c r="CN450" s="305"/>
      <c r="CO450" s="305"/>
      <c r="CP450" s="305"/>
      <c r="CQ450" s="305"/>
      <c r="CR450" s="305"/>
      <c r="CS450" s="305"/>
      <c r="CT450" s="305"/>
      <c r="CU450" s="305"/>
      <c r="CV450" s="305"/>
      <c r="CW450" s="305"/>
      <c r="CX450" s="305"/>
      <c r="CY450" s="305"/>
      <c r="CZ450" s="305"/>
      <c r="DA450" s="305"/>
    </row>
    <row r="451" spans="1:105" s="2" customFormat="1" ht="12.75">
      <c r="A451" s="305"/>
      <c r="B451" s="305"/>
      <c r="C451" s="305"/>
      <c r="D451" s="305"/>
      <c r="E451" s="305"/>
      <c r="F451" s="454"/>
      <c r="G451" s="454"/>
      <c r="H451" s="457"/>
      <c r="I451" s="458"/>
      <c r="J451" s="305"/>
      <c r="K451" s="305"/>
      <c r="L451" s="454"/>
      <c r="M451" s="305"/>
      <c r="N451" s="305"/>
      <c r="O451" s="305"/>
      <c r="P451" s="305"/>
      <c r="Q451" s="305"/>
      <c r="R451" s="305"/>
      <c r="S451" s="305"/>
      <c r="T451" s="305"/>
      <c r="U451" s="305"/>
      <c r="V451" s="305"/>
      <c r="W451" s="305"/>
      <c r="X451" s="305"/>
      <c r="Y451" s="305"/>
      <c r="Z451" s="305"/>
      <c r="AA451" s="305"/>
      <c r="AB451" s="305"/>
      <c r="AC451" s="305"/>
      <c r="AD451" s="305"/>
      <c r="AE451" s="305"/>
      <c r="AF451" s="305"/>
      <c r="AG451" s="305"/>
      <c r="AH451" s="305"/>
      <c r="AI451" s="305"/>
      <c r="AJ451" s="305"/>
      <c r="AK451" s="305"/>
      <c r="AL451" s="305"/>
      <c r="AM451" s="305"/>
      <c r="AN451" s="305"/>
      <c r="AO451" s="305"/>
      <c r="AP451" s="305"/>
      <c r="AQ451" s="305"/>
      <c r="AR451" s="305"/>
      <c r="AS451" s="305"/>
      <c r="AT451" s="305"/>
      <c r="AU451" s="305"/>
      <c r="AV451" s="305"/>
      <c r="AW451" s="305"/>
      <c r="AX451" s="305"/>
      <c r="AY451" s="305"/>
      <c r="AZ451" s="305"/>
      <c r="BA451" s="305"/>
      <c r="BB451" s="305"/>
      <c r="BC451" s="305"/>
      <c r="BD451" s="305"/>
      <c r="BE451" s="305"/>
      <c r="BF451" s="305"/>
      <c r="BG451" s="305"/>
      <c r="BH451" s="305"/>
      <c r="BI451" s="305"/>
      <c r="BJ451" s="305"/>
      <c r="BK451" s="305"/>
      <c r="BL451" s="305"/>
      <c r="BM451" s="305"/>
      <c r="BN451" s="305"/>
      <c r="BO451" s="305"/>
      <c r="BP451" s="305"/>
      <c r="BQ451" s="305"/>
      <c r="BR451" s="305"/>
      <c r="BS451" s="305"/>
      <c r="BT451" s="305"/>
      <c r="BU451" s="305"/>
      <c r="BV451" s="305"/>
      <c r="BW451" s="305"/>
      <c r="BX451" s="305"/>
      <c r="BY451" s="305"/>
      <c r="BZ451" s="305"/>
      <c r="CA451" s="305"/>
      <c r="CB451" s="305"/>
      <c r="CC451" s="305"/>
      <c r="CD451" s="305"/>
      <c r="CE451" s="305"/>
      <c r="CF451" s="305"/>
      <c r="CG451" s="305"/>
      <c r="CH451" s="305"/>
      <c r="CI451" s="305"/>
      <c r="CJ451" s="305"/>
      <c r="CK451" s="305"/>
      <c r="CL451" s="305"/>
      <c r="CM451" s="305"/>
      <c r="CN451" s="305"/>
      <c r="CO451" s="305"/>
      <c r="CP451" s="305"/>
      <c r="CQ451" s="305"/>
      <c r="CR451" s="305"/>
      <c r="CS451" s="305"/>
      <c r="CT451" s="305"/>
      <c r="CU451" s="305"/>
      <c r="CV451" s="305"/>
      <c r="CW451" s="305"/>
      <c r="CX451" s="305"/>
      <c r="CY451" s="305"/>
      <c r="CZ451" s="305"/>
      <c r="DA451" s="305"/>
    </row>
    <row r="452" spans="1:105" s="2" customFormat="1" ht="12.75">
      <c r="A452" s="305"/>
      <c r="B452" s="305"/>
      <c r="C452" s="305"/>
      <c r="D452" s="305"/>
      <c r="E452" s="305"/>
      <c r="F452" s="454"/>
      <c r="G452" s="454"/>
      <c r="H452" s="457"/>
      <c r="I452" s="458"/>
      <c r="J452" s="305"/>
      <c r="K452" s="305"/>
      <c r="L452" s="454"/>
      <c r="M452" s="305"/>
      <c r="N452" s="305"/>
      <c r="O452" s="305"/>
      <c r="P452" s="305"/>
      <c r="Q452" s="305"/>
      <c r="R452" s="305"/>
      <c r="S452" s="305"/>
      <c r="T452" s="305"/>
      <c r="U452" s="305"/>
      <c r="V452" s="305"/>
      <c r="W452" s="305"/>
      <c r="X452" s="305"/>
      <c r="Y452" s="305"/>
      <c r="Z452" s="305"/>
      <c r="AA452" s="305"/>
      <c r="AB452" s="305"/>
      <c r="AC452" s="305"/>
      <c r="AD452" s="305"/>
      <c r="AE452" s="305"/>
      <c r="AF452" s="305"/>
      <c r="AG452" s="305"/>
      <c r="AH452" s="305"/>
      <c r="AI452" s="305"/>
      <c r="AJ452" s="305"/>
      <c r="AK452" s="305"/>
      <c r="AL452" s="305"/>
      <c r="AM452" s="305"/>
      <c r="AN452" s="305"/>
      <c r="AO452" s="305"/>
      <c r="AP452" s="305"/>
      <c r="AQ452" s="305"/>
      <c r="AR452" s="305"/>
      <c r="AS452" s="305"/>
      <c r="AT452" s="305"/>
      <c r="AU452" s="305"/>
      <c r="AV452" s="305"/>
      <c r="AW452" s="305"/>
      <c r="AX452" s="305"/>
      <c r="AY452" s="305"/>
      <c r="AZ452" s="305"/>
      <c r="BA452" s="305"/>
      <c r="BB452" s="305"/>
      <c r="BC452" s="305"/>
      <c r="BD452" s="305"/>
      <c r="BE452" s="305"/>
      <c r="BF452" s="305"/>
      <c r="BG452" s="305"/>
      <c r="BH452" s="305"/>
      <c r="BI452" s="305"/>
      <c r="BJ452" s="305"/>
      <c r="BK452" s="305"/>
      <c r="BL452" s="305"/>
      <c r="BM452" s="305"/>
      <c r="BN452" s="305"/>
      <c r="BO452" s="305"/>
      <c r="BP452" s="305"/>
      <c r="BQ452" s="305"/>
      <c r="BR452" s="305"/>
      <c r="BS452" s="305"/>
      <c r="BT452" s="305"/>
      <c r="BU452" s="305"/>
      <c r="BV452" s="305"/>
      <c r="BW452" s="305"/>
      <c r="BX452" s="305"/>
      <c r="BY452" s="305"/>
      <c r="BZ452" s="305"/>
      <c r="CA452" s="305"/>
      <c r="CB452" s="305"/>
      <c r="CC452" s="305"/>
      <c r="CD452" s="305"/>
      <c r="CE452" s="305"/>
      <c r="CF452" s="305"/>
      <c r="CG452" s="305"/>
      <c r="CH452" s="305"/>
      <c r="CI452" s="305"/>
      <c r="CJ452" s="305"/>
      <c r="CK452" s="305"/>
      <c r="CL452" s="305"/>
      <c r="CM452" s="305"/>
      <c r="CN452" s="305"/>
      <c r="CO452" s="305"/>
      <c r="CP452" s="305"/>
      <c r="CQ452" s="305"/>
      <c r="CR452" s="305"/>
      <c r="CS452" s="305"/>
      <c r="CT452" s="305"/>
      <c r="CU452" s="305"/>
      <c r="CV452" s="305"/>
      <c r="CW452" s="305"/>
      <c r="CX452" s="305"/>
      <c r="CY452" s="305"/>
      <c r="CZ452" s="305"/>
      <c r="DA452" s="305"/>
    </row>
    <row r="453" spans="1:105" s="2" customFormat="1" ht="12.75">
      <c r="A453" s="305"/>
      <c r="B453" s="305"/>
      <c r="C453" s="305"/>
      <c r="D453" s="305"/>
      <c r="E453" s="305"/>
      <c r="F453" s="454"/>
      <c r="G453" s="454"/>
      <c r="H453" s="457"/>
      <c r="I453" s="458"/>
      <c r="J453" s="305"/>
      <c r="K453" s="305"/>
      <c r="L453" s="454"/>
      <c r="M453" s="305"/>
      <c r="N453" s="305"/>
      <c r="O453" s="305"/>
      <c r="P453" s="305"/>
      <c r="Q453" s="305"/>
      <c r="R453" s="305"/>
      <c r="S453" s="305"/>
      <c r="T453" s="305"/>
      <c r="U453" s="305"/>
      <c r="V453" s="305"/>
      <c r="W453" s="305"/>
      <c r="X453" s="305"/>
      <c r="Y453" s="305"/>
      <c r="Z453" s="305"/>
      <c r="AA453" s="305"/>
      <c r="AB453" s="305"/>
      <c r="AC453" s="305"/>
      <c r="AD453" s="305"/>
      <c r="AE453" s="305"/>
      <c r="AF453" s="305"/>
      <c r="AG453" s="305"/>
      <c r="AH453" s="305"/>
      <c r="AI453" s="305"/>
      <c r="AJ453" s="305"/>
      <c r="AK453" s="305"/>
      <c r="AL453" s="305"/>
      <c r="AM453" s="305"/>
      <c r="AN453" s="305"/>
      <c r="AO453" s="305"/>
      <c r="AP453" s="305"/>
      <c r="AQ453" s="305"/>
      <c r="AR453" s="305"/>
      <c r="AS453" s="305"/>
      <c r="AT453" s="305"/>
      <c r="AU453" s="305"/>
      <c r="AV453" s="305"/>
      <c r="AW453" s="305"/>
      <c r="AX453" s="305"/>
      <c r="AY453" s="305"/>
      <c r="AZ453" s="305"/>
      <c r="BA453" s="305"/>
      <c r="BB453" s="305"/>
      <c r="BC453" s="305"/>
      <c r="BD453" s="305"/>
      <c r="BE453" s="305"/>
      <c r="BF453" s="305"/>
      <c r="BG453" s="305"/>
      <c r="BH453" s="305"/>
      <c r="BI453" s="305"/>
      <c r="BJ453" s="305"/>
      <c r="BK453" s="305"/>
      <c r="BL453" s="305"/>
      <c r="BM453" s="305"/>
      <c r="BN453" s="305"/>
      <c r="BO453" s="305"/>
      <c r="BP453" s="305"/>
      <c r="BQ453" s="305"/>
      <c r="BR453" s="305"/>
      <c r="BS453" s="305"/>
      <c r="BT453" s="305"/>
      <c r="BU453" s="305"/>
      <c r="BV453" s="305"/>
      <c r="BW453" s="305"/>
      <c r="BX453" s="305"/>
      <c r="BY453" s="305"/>
      <c r="BZ453" s="305"/>
      <c r="CA453" s="305"/>
      <c r="CB453" s="305"/>
      <c r="CC453" s="305"/>
      <c r="CD453" s="305"/>
      <c r="CE453" s="305"/>
      <c r="CF453" s="305"/>
      <c r="CG453" s="305"/>
      <c r="CH453" s="305"/>
      <c r="CI453" s="305"/>
      <c r="CJ453" s="305"/>
      <c r="CK453" s="305"/>
      <c r="CL453" s="305"/>
      <c r="CM453" s="305"/>
      <c r="CN453" s="305"/>
      <c r="CO453" s="305"/>
      <c r="CP453" s="305"/>
      <c r="CQ453" s="305"/>
      <c r="CR453" s="305"/>
      <c r="CS453" s="305"/>
      <c r="CT453" s="305"/>
      <c r="CU453" s="305"/>
      <c r="CV453" s="305"/>
      <c r="CW453" s="305"/>
      <c r="CX453" s="305"/>
      <c r="CY453" s="305"/>
      <c r="CZ453" s="305"/>
      <c r="DA453" s="305"/>
    </row>
    <row r="454" spans="1:105" s="2" customFormat="1" ht="12.75">
      <c r="A454" s="305"/>
      <c r="B454" s="305"/>
      <c r="C454" s="305"/>
      <c r="D454" s="305"/>
      <c r="E454" s="305"/>
      <c r="F454" s="454"/>
      <c r="G454" s="454"/>
      <c r="H454" s="457"/>
      <c r="I454" s="458"/>
      <c r="J454" s="305"/>
      <c r="K454" s="305"/>
      <c r="L454" s="454"/>
      <c r="M454" s="305"/>
      <c r="N454" s="305"/>
      <c r="O454" s="305"/>
      <c r="P454" s="305"/>
      <c r="Q454" s="305"/>
      <c r="R454" s="305"/>
      <c r="S454" s="305"/>
      <c r="T454" s="305"/>
      <c r="U454" s="305"/>
      <c r="V454" s="305"/>
      <c r="W454" s="305"/>
      <c r="X454" s="305"/>
      <c r="Y454" s="305"/>
      <c r="Z454" s="305"/>
      <c r="AA454" s="305"/>
      <c r="AB454" s="305"/>
      <c r="AC454" s="305"/>
      <c r="AD454" s="305"/>
      <c r="AE454" s="305"/>
      <c r="AF454" s="305"/>
      <c r="AG454" s="305"/>
      <c r="AH454" s="305"/>
      <c r="AI454" s="305"/>
      <c r="AJ454" s="305"/>
      <c r="AK454" s="305"/>
      <c r="AL454" s="305"/>
      <c r="AM454" s="305"/>
      <c r="AN454" s="305"/>
      <c r="AO454" s="305"/>
      <c r="AP454" s="305"/>
      <c r="AQ454" s="305"/>
      <c r="AR454" s="305"/>
      <c r="AS454" s="305"/>
      <c r="AT454" s="305"/>
      <c r="AU454" s="305"/>
      <c r="AV454" s="305"/>
      <c r="AW454" s="305"/>
      <c r="AX454" s="305"/>
      <c r="AY454" s="305"/>
      <c r="AZ454" s="305"/>
      <c r="BA454" s="305"/>
      <c r="BB454" s="305"/>
      <c r="BC454" s="305"/>
      <c r="BD454" s="305"/>
      <c r="BE454" s="305"/>
      <c r="BF454" s="305"/>
      <c r="BG454" s="305"/>
      <c r="BH454" s="305"/>
      <c r="BI454" s="305"/>
      <c r="BJ454" s="305"/>
      <c r="BK454" s="305"/>
      <c r="BL454" s="305"/>
      <c r="BM454" s="305"/>
      <c r="BN454" s="305"/>
      <c r="BO454" s="305"/>
      <c r="BP454" s="305"/>
      <c r="BQ454" s="305"/>
      <c r="BR454" s="305"/>
      <c r="BS454" s="305"/>
      <c r="BT454" s="305"/>
      <c r="BU454" s="305"/>
      <c r="BV454" s="305"/>
      <c r="BW454" s="305"/>
      <c r="BX454" s="305"/>
      <c r="BY454" s="305"/>
      <c r="BZ454" s="305"/>
      <c r="CA454" s="305"/>
      <c r="CB454" s="305"/>
      <c r="CC454" s="305"/>
      <c r="CD454" s="305"/>
      <c r="CE454" s="305"/>
      <c r="CF454" s="305"/>
      <c r="CG454" s="305"/>
      <c r="CH454" s="305"/>
      <c r="CI454" s="305"/>
      <c r="CJ454" s="305"/>
      <c r="CK454" s="305"/>
      <c r="CL454" s="305"/>
      <c r="CM454" s="305"/>
      <c r="CN454" s="305"/>
      <c r="CO454" s="305"/>
      <c r="CP454" s="305"/>
      <c r="CQ454" s="305"/>
      <c r="CR454" s="305"/>
      <c r="CS454" s="305"/>
      <c r="CT454" s="305"/>
      <c r="CU454" s="305"/>
      <c r="CV454" s="305"/>
      <c r="CW454" s="305"/>
      <c r="CX454" s="305"/>
      <c r="CY454" s="305"/>
      <c r="CZ454" s="305"/>
      <c r="DA454" s="305"/>
    </row>
    <row r="455" spans="1:105" s="2" customFormat="1" ht="12.75">
      <c r="A455" s="305"/>
      <c r="B455" s="305"/>
      <c r="C455" s="305"/>
      <c r="D455" s="305"/>
      <c r="E455" s="305"/>
      <c r="F455" s="454"/>
      <c r="G455" s="454"/>
      <c r="H455" s="457"/>
      <c r="I455" s="458"/>
      <c r="J455" s="305"/>
      <c r="K455" s="305"/>
      <c r="L455" s="454"/>
      <c r="M455" s="305"/>
      <c r="N455" s="305"/>
      <c r="O455" s="305"/>
      <c r="P455" s="305"/>
      <c r="Q455" s="305"/>
      <c r="R455" s="305"/>
      <c r="S455" s="305"/>
      <c r="T455" s="305"/>
      <c r="U455" s="305"/>
      <c r="V455" s="305"/>
      <c r="W455" s="305"/>
      <c r="X455" s="305"/>
      <c r="Y455" s="305"/>
      <c r="Z455" s="305"/>
      <c r="AA455" s="305"/>
      <c r="AB455" s="305"/>
      <c r="AC455" s="305"/>
      <c r="AD455" s="305"/>
      <c r="AE455" s="305"/>
      <c r="AF455" s="305"/>
      <c r="AG455" s="305"/>
      <c r="AH455" s="305"/>
      <c r="AI455" s="305"/>
      <c r="AJ455" s="305"/>
      <c r="AK455" s="305"/>
      <c r="AL455" s="305"/>
      <c r="AM455" s="305"/>
      <c r="AN455" s="305"/>
      <c r="AO455" s="305"/>
      <c r="AP455" s="305"/>
      <c r="AQ455" s="305"/>
      <c r="AR455" s="305"/>
      <c r="AS455" s="305"/>
      <c r="AT455" s="305"/>
      <c r="AU455" s="305"/>
      <c r="AV455" s="305"/>
      <c r="AW455" s="305"/>
      <c r="AX455" s="305"/>
      <c r="AY455" s="305"/>
      <c r="AZ455" s="305"/>
      <c r="BA455" s="305"/>
      <c r="BB455" s="305"/>
      <c r="BC455" s="305"/>
      <c r="BD455" s="305"/>
      <c r="BE455" s="305"/>
      <c r="BF455" s="305"/>
      <c r="BG455" s="305"/>
      <c r="BH455" s="305"/>
      <c r="BI455" s="305"/>
      <c r="BJ455" s="305"/>
      <c r="BK455" s="305"/>
      <c r="BL455" s="305"/>
      <c r="BM455" s="305"/>
      <c r="BN455" s="305"/>
      <c r="BO455" s="305"/>
      <c r="BP455" s="305"/>
      <c r="BQ455" s="305"/>
      <c r="BR455" s="305"/>
      <c r="BS455" s="305"/>
      <c r="BT455" s="305"/>
      <c r="BU455" s="305"/>
      <c r="BV455" s="305"/>
      <c r="BW455" s="305"/>
      <c r="BX455" s="305"/>
      <c r="BY455" s="305"/>
      <c r="BZ455" s="305"/>
      <c r="CA455" s="305"/>
      <c r="CB455" s="305"/>
      <c r="CC455" s="305"/>
      <c r="CD455" s="305"/>
      <c r="CE455" s="305"/>
      <c r="CF455" s="305"/>
      <c r="CG455" s="305"/>
      <c r="CH455" s="305"/>
      <c r="CI455" s="305"/>
      <c r="CJ455" s="305"/>
      <c r="CK455" s="305"/>
      <c r="CL455" s="305"/>
      <c r="CM455" s="305"/>
      <c r="CN455" s="305"/>
      <c r="CO455" s="305"/>
      <c r="CP455" s="305"/>
      <c r="CQ455" s="305"/>
      <c r="CR455" s="305"/>
      <c r="CS455" s="305"/>
      <c r="CT455" s="305"/>
      <c r="CU455" s="305"/>
      <c r="CV455" s="305"/>
      <c r="CW455" s="305"/>
      <c r="CX455" s="305"/>
      <c r="CY455" s="305"/>
      <c r="CZ455" s="305"/>
      <c r="DA455" s="305"/>
    </row>
    <row r="456" spans="1:105" s="2" customFormat="1" ht="12.75">
      <c r="A456" s="305"/>
      <c r="B456" s="305"/>
      <c r="C456" s="305"/>
      <c r="D456" s="305"/>
      <c r="E456" s="305"/>
      <c r="F456" s="454"/>
      <c r="G456" s="454"/>
      <c r="H456" s="457"/>
      <c r="I456" s="458"/>
      <c r="J456" s="305"/>
      <c r="K456" s="305"/>
      <c r="L456" s="454"/>
      <c r="M456" s="305"/>
      <c r="N456" s="305"/>
      <c r="O456" s="305"/>
      <c r="P456" s="305"/>
      <c r="Q456" s="305"/>
      <c r="R456" s="305"/>
      <c r="S456" s="305"/>
      <c r="T456" s="305"/>
      <c r="U456" s="305"/>
      <c r="V456" s="305"/>
      <c r="W456" s="305"/>
      <c r="X456" s="305"/>
      <c r="Y456" s="305"/>
      <c r="Z456" s="305"/>
      <c r="AA456" s="305"/>
      <c r="AB456" s="305"/>
      <c r="AC456" s="305"/>
      <c r="AD456" s="305"/>
      <c r="AE456" s="305"/>
      <c r="AF456" s="305"/>
      <c r="AG456" s="305"/>
      <c r="AH456" s="305"/>
      <c r="AI456" s="305"/>
      <c r="AJ456" s="305"/>
      <c r="AK456" s="305"/>
      <c r="AL456" s="305"/>
      <c r="AM456" s="305"/>
      <c r="AN456" s="305"/>
      <c r="AO456" s="305"/>
      <c r="AP456" s="305"/>
      <c r="AQ456" s="305"/>
      <c r="AR456" s="305"/>
      <c r="AS456" s="305"/>
      <c r="AT456" s="305"/>
      <c r="AU456" s="305"/>
      <c r="AV456" s="305"/>
      <c r="AW456" s="305"/>
      <c r="AX456" s="305"/>
      <c r="AY456" s="305"/>
      <c r="AZ456" s="305"/>
      <c r="BA456" s="305"/>
      <c r="BB456" s="305"/>
      <c r="BC456" s="305"/>
      <c r="BD456" s="305"/>
      <c r="BE456" s="305"/>
      <c r="BF456" s="305"/>
      <c r="BG456" s="305"/>
      <c r="BH456" s="305"/>
      <c r="BI456" s="305"/>
      <c r="BJ456" s="305"/>
      <c r="BK456" s="305"/>
      <c r="BL456" s="305"/>
      <c r="BM456" s="305"/>
      <c r="BN456" s="305"/>
      <c r="BO456" s="305"/>
      <c r="BP456" s="305"/>
      <c r="BQ456" s="305"/>
      <c r="BR456" s="305"/>
      <c r="BS456" s="305"/>
      <c r="BT456" s="305"/>
      <c r="BU456" s="305"/>
      <c r="BV456" s="305"/>
      <c r="BW456" s="305"/>
      <c r="BX456" s="305"/>
      <c r="BY456" s="305"/>
      <c r="BZ456" s="305"/>
      <c r="CA456" s="305"/>
      <c r="CB456" s="305"/>
      <c r="CC456" s="305"/>
      <c r="CD456" s="305"/>
      <c r="CE456" s="305"/>
      <c r="CF456" s="305"/>
      <c r="CG456" s="305"/>
      <c r="CH456" s="305"/>
      <c r="CI456" s="305"/>
      <c r="CJ456" s="305"/>
      <c r="CK456" s="305"/>
      <c r="CL456" s="305"/>
      <c r="CM456" s="305"/>
      <c r="CN456" s="305"/>
      <c r="CO456" s="305"/>
      <c r="CP456" s="305"/>
      <c r="CQ456" s="305"/>
      <c r="CR456" s="305"/>
      <c r="CS456" s="305"/>
      <c r="CT456" s="305"/>
      <c r="CU456" s="305"/>
      <c r="CV456" s="305"/>
      <c r="CW456" s="305"/>
      <c r="CX456" s="305"/>
      <c r="CY456" s="305"/>
      <c r="CZ456" s="305"/>
      <c r="DA456" s="305"/>
    </row>
    <row r="457" spans="1:105" s="2" customFormat="1" ht="12.75">
      <c r="A457" s="305"/>
      <c r="B457" s="305"/>
      <c r="C457" s="305"/>
      <c r="D457" s="305"/>
      <c r="E457" s="305"/>
      <c r="F457" s="454"/>
      <c r="G457" s="454"/>
      <c r="H457" s="457"/>
      <c r="I457" s="458"/>
      <c r="J457" s="305"/>
      <c r="K457" s="305"/>
      <c r="L457" s="454"/>
      <c r="M457" s="305"/>
      <c r="N457" s="305"/>
      <c r="O457" s="305"/>
      <c r="P457" s="305"/>
      <c r="Q457" s="305"/>
      <c r="R457" s="305"/>
      <c r="S457" s="305"/>
      <c r="T457" s="305"/>
      <c r="U457" s="305"/>
      <c r="V457" s="305"/>
      <c r="W457" s="305"/>
      <c r="X457" s="305"/>
      <c r="Y457" s="305"/>
      <c r="Z457" s="305"/>
      <c r="AA457" s="305"/>
      <c r="AB457" s="305"/>
      <c r="AC457" s="305"/>
      <c r="AD457" s="305"/>
      <c r="AE457" s="305"/>
      <c r="AF457" s="305"/>
      <c r="AG457" s="305"/>
      <c r="AH457" s="305"/>
      <c r="AI457" s="305"/>
      <c r="AJ457" s="305"/>
      <c r="AK457" s="305"/>
      <c r="AL457" s="305"/>
      <c r="AM457" s="305"/>
      <c r="AN457" s="305"/>
      <c r="AO457" s="305"/>
      <c r="AP457" s="305"/>
      <c r="AQ457" s="305"/>
      <c r="AR457" s="305"/>
      <c r="AS457" s="305"/>
      <c r="AT457" s="305"/>
      <c r="AU457" s="305"/>
      <c r="AV457" s="305"/>
      <c r="AW457" s="305"/>
      <c r="AX457" s="305"/>
      <c r="AY457" s="305"/>
      <c r="AZ457" s="305"/>
      <c r="BA457" s="305"/>
      <c r="BB457" s="305"/>
      <c r="BC457" s="305"/>
      <c r="BD457" s="305"/>
      <c r="BE457" s="305"/>
      <c r="BF457" s="305"/>
      <c r="BG457" s="305"/>
      <c r="BH457" s="305"/>
      <c r="BI457" s="305"/>
      <c r="BJ457" s="305"/>
      <c r="BK457" s="305"/>
      <c r="BL457" s="305"/>
      <c r="BM457" s="305"/>
      <c r="BN457" s="305"/>
      <c r="BO457" s="305"/>
      <c r="BP457" s="305"/>
      <c r="BQ457" s="305"/>
      <c r="BR457" s="305"/>
      <c r="BS457" s="305"/>
      <c r="BT457" s="305"/>
      <c r="BU457" s="305"/>
      <c r="BV457" s="305"/>
      <c r="BW457" s="305"/>
      <c r="BX457" s="305"/>
      <c r="BY457" s="305"/>
      <c r="BZ457" s="305"/>
      <c r="CA457" s="305"/>
      <c r="CB457" s="305"/>
      <c r="CC457" s="305"/>
      <c r="CD457" s="305"/>
      <c r="CE457" s="305"/>
      <c r="CF457" s="305"/>
      <c r="CG457" s="305"/>
      <c r="CH457" s="305"/>
      <c r="CI457" s="305"/>
      <c r="CJ457" s="305"/>
      <c r="CK457" s="305"/>
      <c r="CL457" s="305"/>
      <c r="CM457" s="305"/>
      <c r="CN457" s="305"/>
      <c r="CO457" s="305"/>
      <c r="CP457" s="305"/>
      <c r="CQ457" s="305"/>
      <c r="CR457" s="305"/>
      <c r="CS457" s="305"/>
      <c r="CT457" s="305"/>
      <c r="CU457" s="305"/>
      <c r="CV457" s="305"/>
      <c r="CW457" s="305"/>
      <c r="CX457" s="305"/>
      <c r="CY457" s="305"/>
      <c r="CZ457" s="305"/>
      <c r="DA457" s="305"/>
    </row>
    <row r="458" spans="1:105" s="2" customFormat="1" ht="12.75">
      <c r="A458" s="305"/>
      <c r="B458" s="305"/>
      <c r="C458" s="305"/>
      <c r="D458" s="305"/>
      <c r="E458" s="305"/>
      <c r="F458" s="454"/>
      <c r="G458" s="454"/>
      <c r="H458" s="457"/>
      <c r="I458" s="458"/>
      <c r="J458" s="305"/>
      <c r="K458" s="305"/>
      <c r="L458" s="454"/>
      <c r="M458" s="305"/>
      <c r="N458" s="305"/>
      <c r="O458" s="305"/>
      <c r="P458" s="305"/>
      <c r="Q458" s="305"/>
      <c r="R458" s="305"/>
      <c r="S458" s="305"/>
      <c r="T458" s="305"/>
      <c r="U458" s="305"/>
      <c r="V458" s="305"/>
      <c r="W458" s="305"/>
      <c r="X458" s="305"/>
      <c r="Y458" s="305"/>
      <c r="Z458" s="305"/>
      <c r="AA458" s="305"/>
      <c r="AB458" s="305"/>
      <c r="AC458" s="305"/>
      <c r="AD458" s="305"/>
      <c r="AE458" s="305"/>
      <c r="AF458" s="305"/>
      <c r="AG458" s="305"/>
      <c r="AH458" s="305"/>
      <c r="AI458" s="305"/>
      <c r="AJ458" s="305"/>
      <c r="AK458" s="305"/>
      <c r="AL458" s="305"/>
      <c r="AM458" s="305"/>
      <c r="AN458" s="305"/>
      <c r="AO458" s="305"/>
      <c r="AP458" s="305"/>
      <c r="AQ458" s="305"/>
      <c r="AR458" s="305"/>
      <c r="AS458" s="305"/>
      <c r="AT458" s="305"/>
      <c r="AU458" s="305"/>
      <c r="AV458" s="305"/>
      <c r="AW458" s="305"/>
      <c r="AX458" s="305"/>
      <c r="AY458" s="305"/>
      <c r="AZ458" s="305"/>
      <c r="BA458" s="305"/>
      <c r="BB458" s="305"/>
      <c r="BC458" s="305"/>
      <c r="BD458" s="305"/>
      <c r="BE458" s="305"/>
      <c r="BF458" s="305"/>
      <c r="BG458" s="305"/>
      <c r="BH458" s="305"/>
      <c r="BI458" s="305"/>
      <c r="BJ458" s="305"/>
      <c r="BK458" s="305"/>
      <c r="BL458" s="305"/>
      <c r="BM458" s="305"/>
      <c r="BN458" s="305"/>
      <c r="BO458" s="305"/>
      <c r="BP458" s="305"/>
      <c r="BQ458" s="305"/>
      <c r="BR458" s="305"/>
      <c r="BS458" s="305"/>
      <c r="BT458" s="305"/>
      <c r="BU458" s="305"/>
      <c r="BV458" s="305"/>
      <c r="BW458" s="305"/>
      <c r="BX458" s="305"/>
      <c r="BY458" s="305"/>
      <c r="BZ458" s="305"/>
      <c r="CA458" s="305"/>
      <c r="CB458" s="305"/>
      <c r="CC458" s="305"/>
      <c r="CD458" s="305"/>
      <c r="CE458" s="305"/>
      <c r="CF458" s="305"/>
      <c r="CG458" s="305"/>
      <c r="CH458" s="305"/>
      <c r="CI458" s="305"/>
      <c r="CJ458" s="305"/>
      <c r="CK458" s="305"/>
      <c r="CL458" s="305"/>
      <c r="CM458" s="305"/>
      <c r="CN458" s="305"/>
      <c r="CO458" s="305"/>
      <c r="CP458" s="305"/>
      <c r="CQ458" s="305"/>
      <c r="CR458" s="305"/>
      <c r="CS458" s="305"/>
      <c r="CT458" s="305"/>
      <c r="CU458" s="305"/>
      <c r="CV458" s="305"/>
      <c r="CW458" s="305"/>
      <c r="CX458" s="305"/>
      <c r="CY458" s="305"/>
      <c r="CZ458" s="305"/>
      <c r="DA458" s="305"/>
    </row>
    <row r="459" spans="1:105" s="2" customFormat="1" ht="12.75">
      <c r="A459" s="305"/>
      <c r="B459" s="305"/>
      <c r="C459" s="305"/>
      <c r="D459" s="305"/>
      <c r="E459" s="305"/>
      <c r="F459" s="454"/>
      <c r="G459" s="454"/>
      <c r="H459" s="457"/>
      <c r="I459" s="458"/>
      <c r="J459" s="305"/>
      <c r="K459" s="305"/>
      <c r="L459" s="454"/>
      <c r="M459" s="305"/>
      <c r="N459" s="305"/>
      <c r="O459" s="305"/>
      <c r="P459" s="305"/>
      <c r="Q459" s="305"/>
      <c r="R459" s="305"/>
      <c r="S459" s="305"/>
      <c r="T459" s="305"/>
      <c r="U459" s="305"/>
      <c r="V459" s="305"/>
      <c r="W459" s="305"/>
      <c r="X459" s="305"/>
      <c r="Y459" s="305"/>
      <c r="Z459" s="305"/>
      <c r="AA459" s="305"/>
      <c r="AB459" s="305"/>
      <c r="AC459" s="305"/>
      <c r="AD459" s="305"/>
      <c r="AE459" s="305"/>
      <c r="AF459" s="305"/>
      <c r="AG459" s="305"/>
      <c r="AH459" s="305"/>
      <c r="AI459" s="305"/>
      <c r="AJ459" s="305"/>
      <c r="AK459" s="305"/>
      <c r="AL459" s="305"/>
      <c r="AM459" s="305"/>
      <c r="AN459" s="305"/>
      <c r="AO459" s="305"/>
      <c r="AP459" s="305"/>
      <c r="AQ459" s="305"/>
      <c r="AR459" s="305"/>
      <c r="AS459" s="305"/>
      <c r="AT459" s="305"/>
      <c r="AU459" s="305"/>
      <c r="AV459" s="305"/>
      <c r="AW459" s="305"/>
      <c r="AX459" s="305"/>
      <c r="AY459" s="305"/>
      <c r="AZ459" s="305"/>
      <c r="BA459" s="305"/>
      <c r="BB459" s="305"/>
      <c r="BC459" s="305"/>
      <c r="BD459" s="305"/>
      <c r="BE459" s="305"/>
      <c r="BF459" s="305"/>
      <c r="BG459" s="305"/>
      <c r="BH459" s="305"/>
      <c r="BI459" s="305"/>
      <c r="BJ459" s="305"/>
      <c r="BK459" s="305"/>
      <c r="BL459" s="305"/>
      <c r="BM459" s="305"/>
      <c r="BN459" s="305"/>
      <c r="BO459" s="305"/>
      <c r="BP459" s="305"/>
      <c r="BQ459" s="305"/>
      <c r="BR459" s="305"/>
      <c r="BS459" s="305"/>
      <c r="BT459" s="305"/>
      <c r="BU459" s="305"/>
      <c r="BV459" s="305"/>
      <c r="BW459" s="305"/>
      <c r="BX459" s="305"/>
      <c r="BY459" s="305"/>
      <c r="BZ459" s="305"/>
      <c r="CA459" s="305"/>
      <c r="CB459" s="305"/>
      <c r="CC459" s="305"/>
      <c r="CD459" s="305"/>
      <c r="CE459" s="305"/>
      <c r="CF459" s="305"/>
      <c r="CG459" s="305"/>
      <c r="CH459" s="305"/>
      <c r="CI459" s="305"/>
      <c r="CJ459" s="305"/>
      <c r="CK459" s="305"/>
      <c r="CL459" s="305"/>
      <c r="CM459" s="305"/>
      <c r="CN459" s="305"/>
      <c r="CO459" s="305"/>
      <c r="CP459" s="305"/>
      <c r="CQ459" s="305"/>
      <c r="CR459" s="305"/>
      <c r="CS459" s="305"/>
      <c r="CT459" s="305"/>
      <c r="CU459" s="305"/>
      <c r="CV459" s="305"/>
      <c r="CW459" s="305"/>
      <c r="CX459" s="305"/>
      <c r="CY459" s="305"/>
      <c r="CZ459" s="305"/>
      <c r="DA459" s="305"/>
    </row>
    <row r="460" spans="1:105" s="2" customFormat="1" ht="12.75">
      <c r="A460" s="305"/>
      <c r="B460" s="305"/>
      <c r="C460" s="305"/>
      <c r="D460" s="305"/>
      <c r="E460" s="305"/>
      <c r="F460" s="454"/>
      <c r="G460" s="454"/>
      <c r="H460" s="457"/>
      <c r="I460" s="458"/>
      <c r="J460" s="305"/>
      <c r="K460" s="305"/>
      <c r="L460" s="454"/>
      <c r="M460" s="305"/>
      <c r="N460" s="305"/>
      <c r="O460" s="305"/>
      <c r="P460" s="305"/>
      <c r="Q460" s="305"/>
      <c r="R460" s="305"/>
      <c r="S460" s="305"/>
      <c r="T460" s="305"/>
      <c r="U460" s="305"/>
      <c r="V460" s="305"/>
      <c r="W460" s="305"/>
      <c r="X460" s="305"/>
      <c r="Y460" s="305"/>
      <c r="Z460" s="305"/>
      <c r="AA460" s="305"/>
      <c r="AB460" s="305"/>
      <c r="AC460" s="305"/>
      <c r="AD460" s="305"/>
      <c r="AE460" s="305"/>
      <c r="AF460" s="305"/>
      <c r="AG460" s="305"/>
      <c r="AH460" s="305"/>
      <c r="AI460" s="305"/>
      <c r="AJ460" s="305"/>
      <c r="AK460" s="305"/>
      <c r="AL460" s="305"/>
      <c r="AM460" s="305"/>
      <c r="AN460" s="305"/>
      <c r="AO460" s="305"/>
      <c r="AP460" s="305"/>
      <c r="AQ460" s="305"/>
      <c r="AR460" s="305"/>
      <c r="AS460" s="305"/>
      <c r="AT460" s="305"/>
      <c r="AU460" s="305"/>
      <c r="AV460" s="305"/>
      <c r="AW460" s="305"/>
      <c r="AX460" s="305"/>
      <c r="AY460" s="305"/>
      <c r="AZ460" s="305"/>
      <c r="BA460" s="305"/>
      <c r="BB460" s="305"/>
      <c r="BC460" s="305"/>
      <c r="BD460" s="305"/>
      <c r="BE460" s="305"/>
      <c r="BF460" s="305"/>
      <c r="BG460" s="305"/>
      <c r="BH460" s="305"/>
      <c r="BI460" s="305"/>
      <c r="BJ460" s="305"/>
      <c r="BK460" s="305"/>
      <c r="BL460" s="305"/>
      <c r="BM460" s="305"/>
      <c r="BN460" s="305"/>
      <c r="BO460" s="305"/>
      <c r="BP460" s="305"/>
      <c r="BQ460" s="305"/>
      <c r="BR460" s="305"/>
      <c r="BS460" s="305"/>
      <c r="BT460" s="305"/>
      <c r="BU460" s="305"/>
      <c r="BV460" s="305"/>
      <c r="BW460" s="305"/>
      <c r="BX460" s="305"/>
      <c r="BY460" s="305"/>
      <c r="BZ460" s="305"/>
      <c r="CA460" s="305"/>
      <c r="CB460" s="305"/>
      <c r="CC460" s="305"/>
      <c r="CD460" s="305"/>
      <c r="CE460" s="305"/>
      <c r="CF460" s="305"/>
      <c r="CG460" s="305"/>
      <c r="CH460" s="305"/>
      <c r="CI460" s="305"/>
      <c r="CJ460" s="305"/>
      <c r="CK460" s="305"/>
      <c r="CL460" s="305"/>
      <c r="CM460" s="305"/>
      <c r="CN460" s="305"/>
      <c r="CO460" s="305"/>
      <c r="CP460" s="305"/>
      <c r="CQ460" s="305"/>
      <c r="CR460" s="305"/>
      <c r="CS460" s="305"/>
      <c r="CT460" s="305"/>
      <c r="CU460" s="305"/>
      <c r="CV460" s="305"/>
      <c r="CW460" s="305"/>
      <c r="CX460" s="305"/>
      <c r="CY460" s="305"/>
      <c r="CZ460" s="305"/>
      <c r="DA460" s="305"/>
    </row>
    <row r="461" spans="1:105" s="2" customFormat="1" ht="12.75">
      <c r="A461" s="305"/>
      <c r="B461" s="305"/>
      <c r="C461" s="305"/>
      <c r="D461" s="305"/>
      <c r="E461" s="305"/>
      <c r="F461" s="454"/>
      <c r="G461" s="454"/>
      <c r="H461" s="457"/>
      <c r="I461" s="458"/>
      <c r="J461" s="305"/>
      <c r="K461" s="305"/>
      <c r="L461" s="454"/>
      <c r="M461" s="305"/>
      <c r="N461" s="305"/>
      <c r="O461" s="305"/>
      <c r="P461" s="305"/>
      <c r="Q461" s="305"/>
      <c r="R461" s="305"/>
      <c r="S461" s="305"/>
      <c r="T461" s="305"/>
      <c r="U461" s="305"/>
      <c r="V461" s="305"/>
      <c r="W461" s="305"/>
      <c r="X461" s="305"/>
      <c r="Y461" s="305"/>
      <c r="Z461" s="305"/>
      <c r="AA461" s="305"/>
      <c r="AB461" s="305"/>
      <c r="AC461" s="305"/>
      <c r="AD461" s="305"/>
      <c r="AE461" s="305"/>
      <c r="AF461" s="305"/>
      <c r="AG461" s="305"/>
      <c r="AH461" s="305"/>
      <c r="AI461" s="305"/>
      <c r="AJ461" s="305"/>
      <c r="AK461" s="305"/>
      <c r="AL461" s="305"/>
      <c r="AM461" s="305"/>
      <c r="AN461" s="305"/>
      <c r="AO461" s="305"/>
      <c r="AP461" s="305"/>
      <c r="AQ461" s="305"/>
      <c r="AR461" s="305"/>
      <c r="AS461" s="305"/>
      <c r="AT461" s="305"/>
      <c r="AU461" s="305"/>
      <c r="AV461" s="305"/>
      <c r="AW461" s="305"/>
      <c r="AX461" s="305"/>
      <c r="AY461" s="305"/>
      <c r="AZ461" s="305"/>
      <c r="BA461" s="305"/>
      <c r="BB461" s="305"/>
      <c r="BC461" s="305"/>
      <c r="BD461" s="305"/>
      <c r="BE461" s="305"/>
      <c r="BF461" s="305"/>
      <c r="BG461" s="305"/>
      <c r="BH461" s="305"/>
      <c r="BI461" s="305"/>
      <c r="BJ461" s="305"/>
      <c r="BK461" s="305"/>
      <c r="BL461" s="305"/>
      <c r="BM461" s="305"/>
      <c r="BN461" s="305"/>
      <c r="BO461" s="305"/>
      <c r="BP461" s="305"/>
      <c r="BQ461" s="305"/>
      <c r="BR461" s="305"/>
      <c r="BS461" s="305"/>
      <c r="BT461" s="305"/>
      <c r="BU461" s="305"/>
      <c r="BV461" s="305"/>
      <c r="BW461" s="305"/>
      <c r="BX461" s="305"/>
      <c r="BY461" s="305"/>
      <c r="BZ461" s="305"/>
      <c r="CA461" s="305"/>
      <c r="CB461" s="305"/>
      <c r="CC461" s="305"/>
      <c r="CD461" s="305"/>
      <c r="CE461" s="305"/>
      <c r="CF461" s="305"/>
      <c r="CG461" s="305"/>
      <c r="CH461" s="305"/>
      <c r="CI461" s="305"/>
      <c r="CJ461" s="305"/>
      <c r="CK461" s="305"/>
      <c r="CL461" s="305"/>
      <c r="CM461" s="305"/>
      <c r="CN461" s="305"/>
      <c r="CO461" s="305"/>
      <c r="CP461" s="305"/>
      <c r="CQ461" s="305"/>
      <c r="CR461" s="305"/>
      <c r="CS461" s="305"/>
      <c r="CT461" s="305"/>
      <c r="CU461" s="305"/>
      <c r="CV461" s="305"/>
      <c r="CW461" s="305"/>
      <c r="CX461" s="305"/>
      <c r="CY461" s="305"/>
      <c r="CZ461" s="305"/>
      <c r="DA461" s="305"/>
    </row>
    <row r="462" spans="1:105" s="2" customFormat="1" ht="12.75">
      <c r="A462" s="305"/>
      <c r="B462" s="305"/>
      <c r="C462" s="305"/>
      <c r="D462" s="305"/>
      <c r="E462" s="305"/>
      <c r="F462" s="454"/>
      <c r="G462" s="454"/>
      <c r="H462" s="457"/>
      <c r="I462" s="458"/>
      <c r="J462" s="305"/>
      <c r="K462" s="305"/>
      <c r="L462" s="454"/>
      <c r="M462" s="305"/>
      <c r="N462" s="305"/>
      <c r="O462" s="305"/>
      <c r="P462" s="305"/>
      <c r="Q462" s="305"/>
      <c r="R462" s="305"/>
      <c r="S462" s="305"/>
      <c r="T462" s="305"/>
      <c r="U462" s="305"/>
      <c r="V462" s="305"/>
      <c r="W462" s="305"/>
      <c r="X462" s="305"/>
      <c r="Y462" s="305"/>
      <c r="Z462" s="305"/>
      <c r="AA462" s="305"/>
      <c r="AB462" s="305"/>
      <c r="AC462" s="305"/>
      <c r="AD462" s="305"/>
      <c r="AE462" s="305"/>
      <c r="AF462" s="305"/>
      <c r="AG462" s="305"/>
      <c r="AH462" s="305"/>
      <c r="AI462" s="305"/>
      <c r="AJ462" s="305"/>
      <c r="AK462" s="305"/>
      <c r="AL462" s="305"/>
      <c r="AM462" s="305"/>
      <c r="AN462" s="305"/>
      <c r="AO462" s="305"/>
      <c r="AP462" s="305"/>
      <c r="AQ462" s="305"/>
      <c r="AR462" s="305"/>
      <c r="AS462" s="305"/>
      <c r="AT462" s="305"/>
      <c r="AU462" s="305"/>
      <c r="AV462" s="305"/>
      <c r="AW462" s="305"/>
      <c r="AX462" s="305"/>
      <c r="AY462" s="305"/>
      <c r="AZ462" s="305"/>
      <c r="BA462" s="305"/>
      <c r="BB462" s="305"/>
      <c r="BC462" s="305"/>
      <c r="BD462" s="305"/>
      <c r="BE462" s="305"/>
      <c r="BF462" s="305"/>
      <c r="BG462" s="305"/>
      <c r="BH462" s="305"/>
      <c r="BI462" s="305"/>
      <c r="BJ462" s="305"/>
      <c r="BK462" s="305"/>
      <c r="BL462" s="305"/>
      <c r="BM462" s="305"/>
      <c r="BN462" s="305"/>
      <c r="BO462" s="305"/>
      <c r="BP462" s="305"/>
      <c r="BQ462" s="305"/>
      <c r="BR462" s="305"/>
      <c r="BS462" s="305"/>
      <c r="BT462" s="305"/>
      <c r="BU462" s="305"/>
      <c r="BV462" s="305"/>
      <c r="BW462" s="305"/>
      <c r="BX462" s="305"/>
      <c r="BY462" s="305"/>
      <c r="BZ462" s="305"/>
      <c r="CA462" s="305"/>
      <c r="CB462" s="305"/>
      <c r="CC462" s="305"/>
      <c r="CD462" s="305"/>
      <c r="CE462" s="305"/>
      <c r="CF462" s="305"/>
      <c r="CG462" s="305"/>
      <c r="CH462" s="305"/>
      <c r="CI462" s="305"/>
      <c r="CJ462" s="305"/>
      <c r="CK462" s="305"/>
      <c r="CL462" s="305"/>
      <c r="CM462" s="305"/>
      <c r="CN462" s="305"/>
      <c r="CO462" s="305"/>
      <c r="CP462" s="305"/>
      <c r="CQ462" s="305"/>
      <c r="CR462" s="305"/>
      <c r="CS462" s="305"/>
      <c r="CT462" s="305"/>
      <c r="CU462" s="305"/>
      <c r="CV462" s="305"/>
      <c r="CW462" s="305"/>
      <c r="CX462" s="305"/>
      <c r="CY462" s="305"/>
      <c r="CZ462" s="305"/>
      <c r="DA462" s="305"/>
    </row>
    <row r="463" spans="1:105" s="2" customFormat="1" ht="12.75">
      <c r="A463" s="305"/>
      <c r="B463" s="305"/>
      <c r="C463" s="305"/>
      <c r="D463" s="305"/>
      <c r="E463" s="305"/>
      <c r="F463" s="454"/>
      <c r="G463" s="454"/>
      <c r="H463" s="457"/>
      <c r="I463" s="458"/>
      <c r="J463" s="305"/>
      <c r="K463" s="305"/>
      <c r="L463" s="454"/>
      <c r="M463" s="305"/>
      <c r="N463" s="305"/>
      <c r="O463" s="305"/>
      <c r="P463" s="305"/>
      <c r="Q463" s="305"/>
      <c r="R463" s="305"/>
      <c r="S463" s="305"/>
      <c r="T463" s="305"/>
      <c r="U463" s="305"/>
      <c r="V463" s="305"/>
      <c r="W463" s="305"/>
      <c r="X463" s="305"/>
      <c r="Y463" s="305"/>
      <c r="Z463" s="305"/>
      <c r="AA463" s="305"/>
      <c r="AB463" s="305"/>
      <c r="AC463" s="305"/>
      <c r="AD463" s="305"/>
      <c r="AE463" s="305"/>
      <c r="AF463" s="305"/>
      <c r="AG463" s="305"/>
      <c r="AH463" s="305"/>
      <c r="AI463" s="305"/>
      <c r="AJ463" s="305"/>
      <c r="AK463" s="305"/>
      <c r="AL463" s="305"/>
      <c r="AM463" s="305"/>
      <c r="AN463" s="305"/>
      <c r="AO463" s="305"/>
      <c r="AP463" s="305"/>
      <c r="AQ463" s="305"/>
      <c r="AR463" s="305"/>
      <c r="AS463" s="305"/>
      <c r="AT463" s="305"/>
      <c r="AU463" s="305"/>
      <c r="AV463" s="305"/>
      <c r="AW463" s="305"/>
      <c r="AX463" s="305"/>
      <c r="AY463" s="305"/>
      <c r="AZ463" s="305"/>
      <c r="BA463" s="305"/>
      <c r="BB463" s="305"/>
      <c r="BC463" s="305"/>
      <c r="BD463" s="305"/>
      <c r="BE463" s="305"/>
      <c r="BF463" s="305"/>
      <c r="BG463" s="305"/>
      <c r="BH463" s="305"/>
      <c r="BI463" s="305"/>
      <c r="BJ463" s="305"/>
      <c r="BK463" s="305"/>
      <c r="BL463" s="305"/>
      <c r="BM463" s="305"/>
      <c r="BN463" s="305"/>
      <c r="BO463" s="305"/>
      <c r="BP463" s="305"/>
      <c r="BQ463" s="305"/>
      <c r="BR463" s="305"/>
      <c r="BS463" s="305"/>
      <c r="BT463" s="305"/>
      <c r="BU463" s="305"/>
      <c r="BV463" s="305"/>
      <c r="BW463" s="305"/>
      <c r="BX463" s="305"/>
      <c r="BY463" s="305"/>
      <c r="BZ463" s="305"/>
      <c r="CA463" s="305"/>
      <c r="CB463" s="305"/>
      <c r="CC463" s="305"/>
      <c r="CD463" s="305"/>
      <c r="CE463" s="305"/>
      <c r="CF463" s="305"/>
      <c r="CG463" s="305"/>
      <c r="CH463" s="305"/>
      <c r="CI463" s="305"/>
      <c r="CJ463" s="305"/>
      <c r="CK463" s="305"/>
      <c r="CL463" s="305"/>
      <c r="CM463" s="305"/>
      <c r="CN463" s="305"/>
      <c r="CO463" s="305"/>
      <c r="CP463" s="305"/>
      <c r="CQ463" s="305"/>
      <c r="CR463" s="305"/>
      <c r="CS463" s="305"/>
      <c r="CT463" s="305"/>
      <c r="CU463" s="305"/>
      <c r="CV463" s="305"/>
      <c r="CW463" s="305"/>
      <c r="CX463" s="305"/>
      <c r="CY463" s="305"/>
      <c r="CZ463" s="305"/>
      <c r="DA463" s="305"/>
    </row>
    <row r="464" spans="1:105" s="2" customFormat="1" ht="12.75">
      <c r="A464" s="305"/>
      <c r="B464" s="305"/>
      <c r="C464" s="305"/>
      <c r="D464" s="305"/>
      <c r="E464" s="305"/>
      <c r="F464" s="454"/>
      <c r="G464" s="454"/>
      <c r="H464" s="457"/>
      <c r="I464" s="458"/>
      <c r="J464" s="305"/>
      <c r="K464" s="305"/>
      <c r="L464" s="454"/>
      <c r="M464" s="305"/>
      <c r="N464" s="305"/>
      <c r="O464" s="305"/>
      <c r="P464" s="305"/>
      <c r="Q464" s="305"/>
      <c r="R464" s="305"/>
      <c r="S464" s="305"/>
      <c r="T464" s="305"/>
      <c r="U464" s="305"/>
      <c r="V464" s="305"/>
      <c r="W464" s="305"/>
      <c r="X464" s="305"/>
      <c r="Y464" s="305"/>
      <c r="Z464" s="305"/>
      <c r="AA464" s="305"/>
      <c r="AB464" s="305"/>
      <c r="AC464" s="305"/>
      <c r="AD464" s="305"/>
      <c r="AE464" s="305"/>
      <c r="AF464" s="305"/>
      <c r="AG464" s="305"/>
      <c r="AH464" s="305"/>
      <c r="AI464" s="305"/>
      <c r="AJ464" s="305"/>
      <c r="AK464" s="305"/>
      <c r="AL464" s="305"/>
      <c r="AM464" s="305"/>
      <c r="AN464" s="305"/>
      <c r="AO464" s="305"/>
      <c r="AP464" s="305"/>
      <c r="AQ464" s="305"/>
      <c r="AR464" s="305"/>
      <c r="AS464" s="305"/>
      <c r="AT464" s="305"/>
      <c r="AU464" s="305"/>
      <c r="AV464" s="305"/>
      <c r="AW464" s="305"/>
      <c r="AX464" s="305"/>
      <c r="AY464" s="305"/>
      <c r="AZ464" s="305"/>
      <c r="BA464" s="305"/>
      <c r="BB464" s="305"/>
      <c r="BC464" s="305"/>
      <c r="BD464" s="305"/>
      <c r="BE464" s="305"/>
      <c r="BF464" s="305"/>
      <c r="BG464" s="305"/>
      <c r="BH464" s="305"/>
      <c r="BI464" s="305"/>
      <c r="BJ464" s="305"/>
      <c r="BK464" s="305"/>
      <c r="BL464" s="305"/>
      <c r="BM464" s="305"/>
      <c r="BN464" s="305"/>
      <c r="BO464" s="305"/>
      <c r="BP464" s="305"/>
      <c r="BQ464" s="305"/>
      <c r="BR464" s="305"/>
      <c r="BS464" s="305"/>
      <c r="BT464" s="305"/>
      <c r="BU464" s="305"/>
      <c r="BV464" s="305"/>
      <c r="BW464" s="305"/>
      <c r="BX464" s="305"/>
      <c r="BY464" s="305"/>
      <c r="BZ464" s="305"/>
      <c r="CA464" s="305"/>
      <c r="CB464" s="305"/>
      <c r="CC464" s="305"/>
      <c r="CD464" s="305"/>
      <c r="CE464" s="305"/>
      <c r="CF464" s="305"/>
      <c r="CG464" s="305"/>
      <c r="CH464" s="305"/>
      <c r="CI464" s="305"/>
      <c r="CJ464" s="305"/>
      <c r="CK464" s="305"/>
      <c r="CL464" s="305"/>
      <c r="CM464" s="305"/>
      <c r="CN464" s="305"/>
      <c r="CO464" s="305"/>
      <c r="CP464" s="305"/>
      <c r="CQ464" s="305"/>
      <c r="CR464" s="305"/>
      <c r="CS464" s="305"/>
      <c r="CT464" s="305"/>
      <c r="CU464" s="305"/>
      <c r="CV464" s="305"/>
      <c r="CW464" s="305"/>
      <c r="CX464" s="305"/>
      <c r="CY464" s="305"/>
      <c r="CZ464" s="305"/>
      <c r="DA464" s="305"/>
    </row>
    <row r="465" spans="1:105" s="2" customFormat="1" ht="12.75">
      <c r="A465" s="305"/>
      <c r="B465" s="305"/>
      <c r="C465" s="305"/>
      <c r="D465" s="305"/>
      <c r="E465" s="305"/>
      <c r="F465" s="454"/>
      <c r="G465" s="454"/>
      <c r="H465" s="457"/>
      <c r="I465" s="458"/>
      <c r="J465" s="305"/>
      <c r="K465" s="305"/>
      <c r="L465" s="454"/>
      <c r="M465" s="305"/>
      <c r="N465" s="305"/>
      <c r="O465" s="305"/>
      <c r="P465" s="305"/>
      <c r="Q465" s="305"/>
      <c r="R465" s="305"/>
      <c r="S465" s="305"/>
      <c r="T465" s="305"/>
      <c r="U465" s="305"/>
      <c r="V465" s="305"/>
      <c r="W465" s="305"/>
      <c r="X465" s="305"/>
      <c r="Y465" s="305"/>
      <c r="Z465" s="305"/>
      <c r="AA465" s="305"/>
      <c r="AB465" s="305"/>
      <c r="AC465" s="305"/>
      <c r="AD465" s="305"/>
      <c r="AE465" s="305"/>
      <c r="AF465" s="305"/>
      <c r="AG465" s="305"/>
      <c r="AH465" s="305"/>
      <c r="AI465" s="305"/>
      <c r="AJ465" s="305"/>
      <c r="AK465" s="305"/>
      <c r="AL465" s="305"/>
      <c r="AM465" s="305"/>
      <c r="AN465" s="305"/>
      <c r="AO465" s="305"/>
      <c r="AP465" s="305"/>
      <c r="AQ465" s="305"/>
      <c r="AR465" s="305"/>
      <c r="AS465" s="305"/>
      <c r="AT465" s="305"/>
      <c r="AU465" s="305"/>
      <c r="AV465" s="305"/>
      <c r="AW465" s="305"/>
      <c r="AX465" s="305"/>
      <c r="AY465" s="305"/>
      <c r="AZ465" s="305"/>
      <c r="BA465" s="305"/>
      <c r="BB465" s="305"/>
      <c r="BC465" s="305"/>
      <c r="BD465" s="305"/>
      <c r="BE465" s="305"/>
      <c r="BF465" s="305"/>
      <c r="BG465" s="305"/>
      <c r="BH465" s="305"/>
      <c r="BI465" s="305"/>
      <c r="BJ465" s="305"/>
      <c r="BK465" s="305"/>
      <c r="BL465" s="305"/>
      <c r="BM465" s="305"/>
      <c r="BN465" s="305"/>
      <c r="BO465" s="305"/>
      <c r="BP465" s="305"/>
      <c r="BQ465" s="305"/>
      <c r="BR465" s="305"/>
      <c r="BS465" s="305"/>
      <c r="BT465" s="305"/>
      <c r="BU465" s="305"/>
      <c r="BV465" s="305"/>
      <c r="BW465" s="305"/>
      <c r="BX465" s="305"/>
      <c r="BY465" s="305"/>
      <c r="BZ465" s="305"/>
      <c r="CA465" s="305"/>
      <c r="CB465" s="305"/>
      <c r="CC465" s="305"/>
      <c r="CD465" s="305"/>
      <c r="CE465" s="305"/>
      <c r="CF465" s="305"/>
      <c r="CG465" s="305"/>
      <c r="CH465" s="305"/>
      <c r="CI465" s="305"/>
      <c r="CJ465" s="305"/>
      <c r="CK465" s="305"/>
      <c r="CL465" s="305"/>
      <c r="CM465" s="305"/>
      <c r="CN465" s="305"/>
      <c r="CO465" s="305"/>
      <c r="CP465" s="305"/>
      <c r="CQ465" s="305"/>
      <c r="CR465" s="305"/>
      <c r="CS465" s="305"/>
      <c r="CT465" s="305"/>
      <c r="CU465" s="305"/>
      <c r="CV465" s="305"/>
      <c r="CW465" s="305"/>
      <c r="CX465" s="305"/>
      <c r="CY465" s="305"/>
      <c r="CZ465" s="305"/>
      <c r="DA465" s="305"/>
    </row>
    <row r="466" spans="1:105" s="2" customFormat="1" ht="12.75">
      <c r="A466" s="305"/>
      <c r="B466" s="305"/>
      <c r="C466" s="305"/>
      <c r="D466" s="305"/>
      <c r="E466" s="305"/>
      <c r="F466" s="454"/>
      <c r="G466" s="454"/>
      <c r="H466" s="457"/>
      <c r="I466" s="458"/>
      <c r="J466" s="305"/>
      <c r="K466" s="305"/>
      <c r="L466" s="454"/>
      <c r="M466" s="305"/>
      <c r="N466" s="305"/>
      <c r="O466" s="305"/>
      <c r="P466" s="305"/>
      <c r="Q466" s="305"/>
      <c r="R466" s="305"/>
      <c r="S466" s="305"/>
      <c r="T466" s="305"/>
      <c r="U466" s="305"/>
      <c r="V466" s="305"/>
      <c r="W466" s="305"/>
      <c r="X466" s="305"/>
      <c r="Y466" s="305"/>
      <c r="Z466" s="305"/>
      <c r="AA466" s="305"/>
      <c r="AB466" s="305"/>
      <c r="AC466" s="305"/>
      <c r="AD466" s="305"/>
      <c r="AE466" s="305"/>
      <c r="AF466" s="305"/>
      <c r="AG466" s="305"/>
      <c r="AH466" s="305"/>
      <c r="AI466" s="305"/>
      <c r="AJ466" s="305"/>
      <c r="AK466" s="305"/>
      <c r="AL466" s="305"/>
      <c r="AM466" s="305"/>
      <c r="AN466" s="305"/>
      <c r="AO466" s="305"/>
      <c r="AP466" s="305"/>
      <c r="AQ466" s="305"/>
      <c r="AR466" s="305"/>
      <c r="AS466" s="305"/>
      <c r="AT466" s="305"/>
      <c r="AU466" s="305"/>
      <c r="AV466" s="305"/>
      <c r="AW466" s="305"/>
      <c r="AX466" s="305"/>
      <c r="AY466" s="305"/>
      <c r="AZ466" s="305"/>
      <c r="BA466" s="305"/>
      <c r="BB466" s="305"/>
      <c r="BC466" s="305"/>
      <c r="BD466" s="305"/>
      <c r="BE466" s="305"/>
      <c r="BF466" s="305"/>
      <c r="BG466" s="305"/>
      <c r="BH466" s="305"/>
      <c r="BI466" s="305"/>
      <c r="BJ466" s="305"/>
      <c r="BK466" s="305"/>
      <c r="BL466" s="305"/>
      <c r="BM466" s="305"/>
      <c r="BN466" s="305"/>
      <c r="BO466" s="305"/>
      <c r="BP466" s="305"/>
      <c r="BQ466" s="305"/>
      <c r="BR466" s="305"/>
      <c r="BS466" s="305"/>
      <c r="BT466" s="305"/>
      <c r="BU466" s="305"/>
      <c r="BV466" s="305"/>
      <c r="BW466" s="305"/>
      <c r="BX466" s="305"/>
      <c r="BY466" s="305"/>
      <c r="BZ466" s="305"/>
      <c r="CA466" s="305"/>
      <c r="CB466" s="305"/>
      <c r="CC466" s="305"/>
      <c r="CD466" s="305"/>
      <c r="CE466" s="305"/>
      <c r="CF466" s="305"/>
      <c r="CG466" s="305"/>
      <c r="CH466" s="305"/>
      <c r="CI466" s="305"/>
      <c r="CJ466" s="305"/>
      <c r="CK466" s="305"/>
      <c r="CL466" s="305"/>
      <c r="CM466" s="305"/>
      <c r="CN466" s="305"/>
      <c r="CO466" s="305"/>
      <c r="CP466" s="305"/>
      <c r="CQ466" s="305"/>
      <c r="CR466" s="305"/>
      <c r="CS466" s="305"/>
      <c r="CT466" s="305"/>
      <c r="CU466" s="305"/>
      <c r="CV466" s="305"/>
      <c r="CW466" s="305"/>
      <c r="CX466" s="305"/>
      <c r="CY466" s="305"/>
      <c r="CZ466" s="305"/>
      <c r="DA466" s="305"/>
    </row>
    <row r="467" spans="1:105" s="2" customFormat="1" ht="12.75">
      <c r="A467" s="305"/>
      <c r="B467" s="305"/>
      <c r="C467" s="305"/>
      <c r="D467" s="305"/>
      <c r="E467" s="305"/>
      <c r="F467" s="454"/>
      <c r="G467" s="454"/>
      <c r="H467" s="457"/>
      <c r="I467" s="458"/>
      <c r="J467" s="305"/>
      <c r="K467" s="305"/>
      <c r="L467" s="454"/>
      <c r="M467" s="305"/>
      <c r="N467" s="305"/>
      <c r="O467" s="305"/>
      <c r="P467" s="305"/>
      <c r="Q467" s="305"/>
      <c r="R467" s="305"/>
      <c r="S467" s="305"/>
      <c r="T467" s="305"/>
      <c r="U467" s="305"/>
      <c r="V467" s="305"/>
      <c r="W467" s="305"/>
      <c r="X467" s="305"/>
      <c r="Y467" s="305"/>
      <c r="Z467" s="305"/>
      <c r="AA467" s="305"/>
      <c r="AB467" s="305"/>
      <c r="AC467" s="305"/>
      <c r="AD467" s="305"/>
      <c r="AE467" s="305"/>
      <c r="AF467" s="305"/>
      <c r="AG467" s="305"/>
      <c r="AH467" s="305"/>
      <c r="AI467" s="305"/>
      <c r="AJ467" s="305"/>
      <c r="AK467" s="305"/>
      <c r="AL467" s="305"/>
      <c r="AM467" s="305"/>
      <c r="AN467" s="305"/>
      <c r="AO467" s="305"/>
      <c r="AP467" s="305"/>
      <c r="AQ467" s="305"/>
      <c r="AR467" s="305"/>
      <c r="AS467" s="305"/>
      <c r="AT467" s="305"/>
      <c r="AU467" s="305"/>
      <c r="AV467" s="305"/>
      <c r="AW467" s="305"/>
      <c r="AX467" s="305"/>
      <c r="AY467" s="305"/>
      <c r="AZ467" s="305"/>
      <c r="BA467" s="305"/>
      <c r="BB467" s="305"/>
      <c r="BC467" s="305"/>
      <c r="BD467" s="305"/>
      <c r="BE467" s="305"/>
      <c r="BF467" s="305"/>
      <c r="BG467" s="305"/>
      <c r="BH467" s="305"/>
      <c r="BI467" s="305"/>
      <c r="BJ467" s="305"/>
      <c r="BK467" s="305"/>
      <c r="BL467" s="305"/>
      <c r="BM467" s="305"/>
      <c r="BN467" s="305"/>
      <c r="BO467" s="305"/>
      <c r="BP467" s="305"/>
      <c r="BQ467" s="305"/>
      <c r="BR467" s="305"/>
      <c r="BS467" s="305"/>
      <c r="BT467" s="305"/>
      <c r="BU467" s="305"/>
      <c r="BV467" s="305"/>
      <c r="BW467" s="305"/>
      <c r="BX467" s="305"/>
      <c r="BY467" s="305"/>
      <c r="BZ467" s="305"/>
      <c r="CA467" s="305"/>
      <c r="CB467" s="305"/>
      <c r="CC467" s="305"/>
      <c r="CD467" s="305"/>
      <c r="CE467" s="305"/>
      <c r="CF467" s="305"/>
      <c r="CG467" s="305"/>
      <c r="CH467" s="305"/>
      <c r="CI467" s="305"/>
      <c r="CJ467" s="305"/>
      <c r="CK467" s="305"/>
      <c r="CL467" s="305"/>
      <c r="CM467" s="305"/>
      <c r="CN467" s="305"/>
      <c r="CO467" s="305"/>
      <c r="CP467" s="305"/>
      <c r="CQ467" s="305"/>
      <c r="CR467" s="305"/>
      <c r="CS467" s="305"/>
      <c r="CT467" s="305"/>
      <c r="CU467" s="305"/>
      <c r="CV467" s="305"/>
      <c r="CW467" s="305"/>
      <c r="CX467" s="305"/>
      <c r="CY467" s="305"/>
      <c r="CZ467" s="305"/>
      <c r="DA467" s="305"/>
    </row>
    <row r="468" spans="1:105" s="2" customFormat="1" ht="12.75">
      <c r="A468" s="305"/>
      <c r="B468" s="305"/>
      <c r="C468" s="305"/>
      <c r="D468" s="305"/>
      <c r="E468" s="305"/>
      <c r="F468" s="454"/>
      <c r="G468" s="454"/>
      <c r="H468" s="457"/>
      <c r="I468" s="458"/>
      <c r="J468" s="305"/>
      <c r="K468" s="305"/>
      <c r="L468" s="454"/>
      <c r="M468" s="305"/>
      <c r="N468" s="305"/>
      <c r="O468" s="305"/>
      <c r="P468" s="305"/>
      <c r="Q468" s="305"/>
      <c r="R468" s="305"/>
      <c r="S468" s="305"/>
      <c r="T468" s="305"/>
      <c r="U468" s="305"/>
      <c r="V468" s="305"/>
      <c r="W468" s="305"/>
      <c r="X468" s="305"/>
      <c r="Y468" s="305"/>
      <c r="Z468" s="305"/>
      <c r="AA468" s="305"/>
      <c r="AB468" s="305"/>
      <c r="AC468" s="305"/>
      <c r="AD468" s="305"/>
      <c r="AE468" s="305"/>
      <c r="AF468" s="305"/>
      <c r="AG468" s="305"/>
      <c r="AH468" s="305"/>
      <c r="AI468" s="305"/>
      <c r="AJ468" s="305"/>
      <c r="AK468" s="305"/>
      <c r="AL468" s="305"/>
      <c r="AM468" s="305"/>
      <c r="AN468" s="305"/>
      <c r="AO468" s="305"/>
      <c r="AP468" s="305"/>
      <c r="AQ468" s="305"/>
      <c r="AR468" s="305"/>
      <c r="AS468" s="305"/>
      <c r="AT468" s="305"/>
      <c r="AU468" s="305"/>
      <c r="AV468" s="305"/>
      <c r="AW468" s="305"/>
      <c r="AX468" s="305"/>
      <c r="AY468" s="305"/>
      <c r="AZ468" s="305"/>
      <c r="BA468" s="305"/>
      <c r="BB468" s="305"/>
      <c r="BC468" s="305"/>
      <c r="BD468" s="305"/>
      <c r="BE468" s="305"/>
      <c r="BF468" s="305"/>
      <c r="BG468" s="305"/>
      <c r="BH468" s="305"/>
      <c r="BI468" s="305"/>
      <c r="BJ468" s="305"/>
      <c r="BK468" s="305"/>
      <c r="BL468" s="305"/>
      <c r="BM468" s="305"/>
      <c r="BN468" s="305"/>
      <c r="BO468" s="305"/>
      <c r="BP468" s="305"/>
      <c r="BQ468" s="305"/>
      <c r="BR468" s="305"/>
      <c r="BS468" s="305"/>
      <c r="BT468" s="305"/>
      <c r="BU468" s="305"/>
      <c r="BV468" s="305"/>
      <c r="BW468" s="305"/>
      <c r="BX468" s="305"/>
      <c r="BY468" s="305"/>
      <c r="BZ468" s="305"/>
      <c r="CA468" s="305"/>
      <c r="CB468" s="305"/>
      <c r="CC468" s="305"/>
      <c r="CD468" s="305"/>
      <c r="CE468" s="305"/>
      <c r="CF468" s="305"/>
      <c r="CG468" s="305"/>
      <c r="CH468" s="305"/>
      <c r="CI468" s="305"/>
      <c r="CJ468" s="305"/>
      <c r="CK468" s="305"/>
      <c r="CL468" s="305"/>
      <c r="CM468" s="305"/>
      <c r="CN468" s="305"/>
      <c r="CO468" s="305"/>
      <c r="CP468" s="305"/>
      <c r="CQ468" s="305"/>
      <c r="CR468" s="305"/>
      <c r="CS468" s="305"/>
      <c r="CT468" s="305"/>
      <c r="CU468" s="305"/>
      <c r="CV468" s="305"/>
      <c r="CW468" s="305"/>
      <c r="CX468" s="305"/>
      <c r="CY468" s="305"/>
      <c r="CZ468" s="305"/>
      <c r="DA468" s="305"/>
    </row>
    <row r="469" spans="1:105" s="2" customFormat="1" ht="12.75">
      <c r="A469" s="305"/>
      <c r="B469" s="305"/>
      <c r="C469" s="305"/>
      <c r="D469" s="305"/>
      <c r="E469" s="305"/>
      <c r="F469" s="454"/>
      <c r="G469" s="454"/>
      <c r="H469" s="457"/>
      <c r="I469" s="458"/>
      <c r="J469" s="305"/>
      <c r="K469" s="305"/>
      <c r="L469" s="454"/>
      <c r="M469" s="305"/>
      <c r="N469" s="305"/>
      <c r="O469" s="305"/>
      <c r="P469" s="305"/>
      <c r="Q469" s="305"/>
      <c r="R469" s="305"/>
      <c r="S469" s="305"/>
      <c r="T469" s="305"/>
      <c r="U469" s="305"/>
      <c r="V469" s="305"/>
      <c r="W469" s="305"/>
      <c r="X469" s="305"/>
      <c r="Y469" s="305"/>
      <c r="Z469" s="305"/>
      <c r="AA469" s="305"/>
      <c r="AB469" s="305"/>
      <c r="AC469" s="305"/>
      <c r="AD469" s="305"/>
      <c r="AE469" s="305"/>
      <c r="AF469" s="305"/>
      <c r="AG469" s="305"/>
      <c r="AH469" s="305"/>
      <c r="AI469" s="305"/>
      <c r="AJ469" s="305"/>
      <c r="AK469" s="305"/>
      <c r="AL469" s="305"/>
      <c r="AM469" s="305"/>
      <c r="AN469" s="305"/>
      <c r="AO469" s="305"/>
      <c r="AP469" s="305"/>
      <c r="AQ469" s="305"/>
      <c r="AR469" s="305"/>
      <c r="AS469" s="305"/>
      <c r="AT469" s="305"/>
      <c r="AU469" s="305"/>
      <c r="AV469" s="305"/>
      <c r="AW469" s="305"/>
      <c r="AX469" s="305"/>
      <c r="AY469" s="305"/>
      <c r="AZ469" s="305"/>
      <c r="BA469" s="305"/>
      <c r="BB469" s="305"/>
      <c r="BC469" s="305"/>
      <c r="BD469" s="305"/>
      <c r="BE469" s="305"/>
      <c r="BF469" s="305"/>
      <c r="BG469" s="305"/>
      <c r="BH469" s="305"/>
      <c r="BI469" s="305"/>
      <c r="BJ469" s="305"/>
      <c r="BK469" s="305"/>
      <c r="BL469" s="305"/>
      <c r="BM469" s="305"/>
      <c r="BN469" s="305"/>
      <c r="BO469" s="305"/>
      <c r="BP469" s="305"/>
      <c r="BQ469" s="305"/>
      <c r="BR469" s="305"/>
      <c r="BS469" s="305"/>
      <c r="BT469" s="305"/>
      <c r="BU469" s="305"/>
      <c r="BV469" s="305"/>
      <c r="BW469" s="305"/>
      <c r="BX469" s="305"/>
      <c r="BY469" s="305"/>
      <c r="BZ469" s="305"/>
      <c r="CA469" s="305"/>
      <c r="CB469" s="305"/>
      <c r="CC469" s="305"/>
      <c r="CD469" s="305"/>
      <c r="CE469" s="305"/>
      <c r="CF469" s="305"/>
      <c r="CG469" s="305"/>
      <c r="CH469" s="305"/>
      <c r="CI469" s="305"/>
      <c r="CJ469" s="305"/>
      <c r="CK469" s="305"/>
      <c r="CL469" s="305"/>
      <c r="CM469" s="305"/>
      <c r="CN469" s="305"/>
      <c r="CO469" s="305"/>
      <c r="CP469" s="305"/>
      <c r="CQ469" s="305"/>
      <c r="CR469" s="305"/>
      <c r="CS469" s="305"/>
      <c r="CT469" s="305"/>
      <c r="CU469" s="305"/>
      <c r="CV469" s="305"/>
      <c r="CW469" s="305"/>
      <c r="CX469" s="305"/>
      <c r="CY469" s="305"/>
      <c r="CZ469" s="305"/>
      <c r="DA469" s="305"/>
    </row>
    <row r="470" spans="1:105" s="2" customFormat="1" ht="12.75">
      <c r="A470" s="305"/>
      <c r="B470" s="305"/>
      <c r="C470" s="305"/>
      <c r="D470" s="305"/>
      <c r="E470" s="305"/>
      <c r="F470" s="454"/>
      <c r="G470" s="454"/>
      <c r="H470" s="457"/>
      <c r="I470" s="458"/>
      <c r="J470" s="305"/>
      <c r="K470" s="305"/>
      <c r="L470" s="454"/>
      <c r="M470" s="305"/>
      <c r="N470" s="305"/>
      <c r="O470" s="305"/>
      <c r="P470" s="305"/>
      <c r="Q470" s="305"/>
      <c r="R470" s="305"/>
      <c r="S470" s="305"/>
      <c r="T470" s="305"/>
      <c r="U470" s="305"/>
      <c r="V470" s="305"/>
      <c r="W470" s="305"/>
      <c r="X470" s="305"/>
      <c r="Y470" s="305"/>
      <c r="Z470" s="305"/>
      <c r="AA470" s="305"/>
      <c r="AB470" s="305"/>
      <c r="AC470" s="305"/>
      <c r="AD470" s="305"/>
      <c r="AE470" s="305"/>
      <c r="AF470" s="305"/>
      <c r="AG470" s="305"/>
      <c r="AH470" s="305"/>
      <c r="AI470" s="305"/>
      <c r="AJ470" s="305"/>
      <c r="AK470" s="305"/>
      <c r="AL470" s="305"/>
      <c r="AM470" s="305"/>
      <c r="AN470" s="305"/>
      <c r="AO470" s="305"/>
      <c r="AP470" s="305"/>
      <c r="AQ470" s="305"/>
      <c r="AR470" s="305"/>
      <c r="AS470" s="305"/>
      <c r="AT470" s="305"/>
      <c r="AU470" s="305"/>
      <c r="AV470" s="305"/>
      <c r="AW470" s="305"/>
      <c r="AX470" s="305"/>
      <c r="AY470" s="305"/>
      <c r="AZ470" s="305"/>
      <c r="BA470" s="305"/>
      <c r="BB470" s="305"/>
      <c r="BC470" s="305"/>
      <c r="BD470" s="305"/>
      <c r="BE470" s="305"/>
      <c r="BF470" s="305"/>
      <c r="BG470" s="305"/>
      <c r="BH470" s="305"/>
      <c r="BI470" s="305"/>
      <c r="BJ470" s="305"/>
      <c r="BK470" s="305"/>
      <c r="BL470" s="305"/>
      <c r="BM470" s="305"/>
      <c r="BN470" s="305"/>
      <c r="BO470" s="305"/>
      <c r="BP470" s="305"/>
      <c r="BQ470" s="305"/>
      <c r="BR470" s="305"/>
      <c r="BS470" s="305"/>
      <c r="BT470" s="305"/>
      <c r="BU470" s="305"/>
      <c r="BV470" s="305"/>
      <c r="BW470" s="305"/>
      <c r="BX470" s="305"/>
      <c r="BY470" s="305"/>
      <c r="BZ470" s="305"/>
      <c r="CA470" s="305"/>
      <c r="CB470" s="305"/>
      <c r="CC470" s="305"/>
      <c r="CD470" s="305"/>
      <c r="CE470" s="305"/>
      <c r="CF470" s="305"/>
      <c r="CG470" s="305"/>
      <c r="CH470" s="305"/>
      <c r="CI470" s="305"/>
      <c r="CJ470" s="305"/>
      <c r="CK470" s="305"/>
      <c r="CL470" s="305"/>
      <c r="CM470" s="305"/>
      <c r="CN470" s="305"/>
      <c r="CO470" s="305"/>
      <c r="CP470" s="305"/>
      <c r="CQ470" s="305"/>
      <c r="CR470" s="305"/>
      <c r="CS470" s="305"/>
      <c r="CT470" s="305"/>
      <c r="CU470" s="305"/>
      <c r="CV470" s="305"/>
      <c r="CW470" s="305"/>
      <c r="CX470" s="305"/>
      <c r="CY470" s="305"/>
      <c r="CZ470" s="305"/>
      <c r="DA470" s="305"/>
    </row>
    <row r="471" spans="1:105" s="2" customFormat="1" ht="12.75">
      <c r="A471" s="305"/>
      <c r="B471" s="305"/>
      <c r="C471" s="305"/>
      <c r="D471" s="305"/>
      <c r="E471" s="305"/>
      <c r="F471" s="454"/>
      <c r="G471" s="454"/>
      <c r="H471" s="457"/>
      <c r="I471" s="458"/>
      <c r="J471" s="305"/>
      <c r="K471" s="305"/>
      <c r="L471" s="454"/>
      <c r="M471" s="305"/>
      <c r="N471" s="305"/>
      <c r="O471" s="305"/>
      <c r="P471" s="305"/>
      <c r="Q471" s="305"/>
      <c r="R471" s="305"/>
      <c r="S471" s="305"/>
      <c r="T471" s="305"/>
      <c r="U471" s="305"/>
      <c r="V471" s="305"/>
      <c r="W471" s="305"/>
      <c r="X471" s="305"/>
      <c r="Y471" s="305"/>
      <c r="Z471" s="305"/>
      <c r="AA471" s="305"/>
      <c r="AB471" s="305"/>
      <c r="AC471" s="305"/>
      <c r="AD471" s="305"/>
      <c r="AE471" s="305"/>
      <c r="AF471" s="305"/>
      <c r="AG471" s="305"/>
      <c r="AH471" s="305"/>
      <c r="AI471" s="305"/>
      <c r="AJ471" s="305"/>
      <c r="AK471" s="305"/>
      <c r="AL471" s="305"/>
      <c r="AM471" s="305"/>
      <c r="AN471" s="305"/>
      <c r="AO471" s="305"/>
      <c r="AP471" s="305"/>
      <c r="AQ471" s="305"/>
      <c r="AR471" s="305"/>
      <c r="AS471" s="305"/>
      <c r="AT471" s="305"/>
      <c r="AU471" s="305"/>
      <c r="AV471" s="305"/>
      <c r="AW471" s="305"/>
      <c r="AX471" s="305"/>
      <c r="AY471" s="305"/>
      <c r="AZ471" s="305"/>
      <c r="BA471" s="305"/>
      <c r="BB471" s="305"/>
      <c r="BC471" s="305"/>
      <c r="BD471" s="305"/>
      <c r="BE471" s="305"/>
      <c r="BF471" s="305"/>
      <c r="BG471" s="305"/>
      <c r="BH471" s="305"/>
      <c r="BI471" s="305"/>
      <c r="BJ471" s="305"/>
      <c r="BK471" s="305"/>
      <c r="BL471" s="305"/>
      <c r="BM471" s="305"/>
      <c r="BN471" s="305"/>
      <c r="BO471" s="305"/>
      <c r="BP471" s="305"/>
      <c r="BQ471" s="305"/>
      <c r="BR471" s="305"/>
      <c r="BS471" s="305"/>
      <c r="BT471" s="305"/>
      <c r="BU471" s="305"/>
      <c r="BV471" s="305"/>
      <c r="BW471" s="305"/>
      <c r="BX471" s="305"/>
      <c r="BY471" s="305"/>
      <c r="BZ471" s="305"/>
      <c r="CA471" s="305"/>
      <c r="CB471" s="305"/>
      <c r="CC471" s="305"/>
      <c r="CD471" s="305"/>
      <c r="CE471" s="305"/>
      <c r="CF471" s="305"/>
      <c r="CG471" s="305"/>
      <c r="CH471" s="305"/>
      <c r="CI471" s="305"/>
      <c r="CJ471" s="305"/>
      <c r="CK471" s="305"/>
      <c r="CL471" s="305"/>
      <c r="CM471" s="305"/>
      <c r="CN471" s="305"/>
      <c r="CO471" s="305"/>
      <c r="CP471" s="305"/>
      <c r="CQ471" s="305"/>
      <c r="CR471" s="305"/>
      <c r="CS471" s="305"/>
      <c r="CT471" s="305"/>
      <c r="CU471" s="305"/>
      <c r="CV471" s="305"/>
      <c r="CW471" s="305"/>
      <c r="CX471" s="305"/>
      <c r="CY471" s="305"/>
      <c r="CZ471" s="305"/>
      <c r="DA471" s="305"/>
    </row>
    <row r="472" spans="1:105" s="2" customFormat="1" ht="12.75">
      <c r="A472" s="305"/>
      <c r="B472" s="305"/>
      <c r="C472" s="305"/>
      <c r="D472" s="305"/>
      <c r="E472" s="305"/>
      <c r="F472" s="454"/>
      <c r="G472" s="454"/>
      <c r="H472" s="457"/>
      <c r="I472" s="458"/>
      <c r="J472" s="305"/>
      <c r="K472" s="305"/>
      <c r="L472" s="454"/>
      <c r="M472" s="305"/>
      <c r="N472" s="305"/>
      <c r="O472" s="305"/>
      <c r="P472" s="305"/>
      <c r="Q472" s="305"/>
      <c r="R472" s="305"/>
      <c r="S472" s="305"/>
      <c r="T472" s="305"/>
      <c r="U472" s="305"/>
      <c r="V472" s="305"/>
      <c r="W472" s="305"/>
      <c r="X472" s="305"/>
      <c r="Y472" s="305"/>
      <c r="Z472" s="305"/>
      <c r="AA472" s="305"/>
      <c r="AB472" s="305"/>
      <c r="AC472" s="305"/>
      <c r="AD472" s="305"/>
      <c r="AE472" s="305"/>
      <c r="AF472" s="305"/>
      <c r="AG472" s="305"/>
      <c r="AH472" s="305"/>
      <c r="AI472" s="305"/>
      <c r="AJ472" s="305"/>
      <c r="AK472" s="305"/>
      <c r="AL472" s="305"/>
      <c r="AM472" s="305"/>
      <c r="AN472" s="305"/>
      <c r="AO472" s="305"/>
      <c r="AP472" s="305"/>
      <c r="AQ472" s="305"/>
      <c r="AR472" s="305"/>
      <c r="AS472" s="305"/>
      <c r="AT472" s="305"/>
      <c r="AU472" s="305"/>
      <c r="AV472" s="305"/>
      <c r="AW472" s="305"/>
      <c r="AX472" s="305"/>
      <c r="AY472" s="305"/>
      <c r="AZ472" s="305"/>
      <c r="BA472" s="305"/>
      <c r="BB472" s="305"/>
      <c r="BC472" s="305"/>
      <c r="BD472" s="305"/>
      <c r="BE472" s="305"/>
      <c r="BF472" s="305"/>
      <c r="BG472" s="305"/>
      <c r="BH472" s="305"/>
      <c r="BI472" s="305"/>
      <c r="BJ472" s="305"/>
      <c r="BK472" s="305"/>
      <c r="BL472" s="305"/>
      <c r="BM472" s="305"/>
      <c r="BN472" s="305"/>
      <c r="BO472" s="305"/>
      <c r="BP472" s="305"/>
      <c r="BQ472" s="305"/>
      <c r="BR472" s="305"/>
      <c r="BS472" s="305"/>
      <c r="BT472" s="305"/>
      <c r="BU472" s="305"/>
      <c r="BV472" s="305"/>
      <c r="BW472" s="305"/>
      <c r="BX472" s="305"/>
      <c r="BY472" s="305"/>
      <c r="BZ472" s="305"/>
      <c r="CA472" s="305"/>
      <c r="CB472" s="305"/>
      <c r="CC472" s="305"/>
      <c r="CD472" s="305"/>
      <c r="CE472" s="305"/>
      <c r="CF472" s="305"/>
      <c r="CG472" s="305"/>
      <c r="CH472" s="305"/>
      <c r="CI472" s="305"/>
      <c r="CJ472" s="305"/>
      <c r="CK472" s="305"/>
      <c r="CL472" s="305"/>
      <c r="CM472" s="305"/>
      <c r="CN472" s="305"/>
      <c r="CO472" s="305"/>
      <c r="CP472" s="305"/>
      <c r="CQ472" s="305"/>
      <c r="CR472" s="305"/>
      <c r="CS472" s="305"/>
      <c r="CT472" s="305"/>
      <c r="CU472" s="305"/>
      <c r="CV472" s="305"/>
      <c r="CW472" s="305"/>
      <c r="CX472" s="305"/>
      <c r="CY472" s="305"/>
      <c r="CZ472" s="305"/>
      <c r="DA472" s="305"/>
    </row>
    <row r="473" spans="1:105" s="2" customFormat="1" ht="12.75">
      <c r="A473" s="305"/>
      <c r="B473" s="305"/>
      <c r="C473" s="305"/>
      <c r="D473" s="305"/>
      <c r="E473" s="305"/>
      <c r="F473" s="454"/>
      <c r="G473" s="454"/>
      <c r="H473" s="457"/>
      <c r="I473" s="458"/>
      <c r="J473" s="305"/>
      <c r="K473" s="305"/>
      <c r="L473" s="454"/>
      <c r="M473" s="305"/>
      <c r="N473" s="305"/>
      <c r="O473" s="305"/>
      <c r="P473" s="305"/>
      <c r="Q473" s="305"/>
      <c r="R473" s="305"/>
      <c r="S473" s="305"/>
      <c r="T473" s="305"/>
      <c r="U473" s="305"/>
      <c r="V473" s="305"/>
      <c r="W473" s="305"/>
      <c r="X473" s="305"/>
      <c r="Y473" s="305"/>
      <c r="Z473" s="305"/>
      <c r="AA473" s="305"/>
      <c r="AB473" s="305"/>
      <c r="AC473" s="305"/>
      <c r="AD473" s="305"/>
      <c r="AE473" s="305"/>
      <c r="AF473" s="305"/>
      <c r="AG473" s="305"/>
      <c r="AH473" s="305"/>
      <c r="AI473" s="305"/>
      <c r="AJ473" s="305"/>
      <c r="AK473" s="305"/>
      <c r="AL473" s="305"/>
      <c r="AM473" s="305"/>
      <c r="AN473" s="305"/>
      <c r="AO473" s="305"/>
      <c r="AP473" s="305"/>
      <c r="AQ473" s="305"/>
      <c r="AR473" s="305"/>
      <c r="AS473" s="305"/>
      <c r="AT473" s="305"/>
      <c r="AU473" s="305"/>
      <c r="AV473" s="305"/>
      <c r="AW473" s="305"/>
      <c r="AX473" s="305"/>
      <c r="AY473" s="305"/>
      <c r="AZ473" s="305"/>
      <c r="BA473" s="305"/>
      <c r="BB473" s="305"/>
      <c r="BC473" s="305"/>
      <c r="BD473" s="305"/>
      <c r="BE473" s="305"/>
      <c r="BF473" s="305"/>
      <c r="BG473" s="305"/>
      <c r="BH473" s="305"/>
      <c r="BI473" s="305"/>
      <c r="BJ473" s="305"/>
      <c r="BK473" s="305"/>
      <c r="BL473" s="305"/>
      <c r="BM473" s="305"/>
      <c r="BN473" s="305"/>
      <c r="BO473" s="305"/>
      <c r="BP473" s="305"/>
      <c r="BQ473" s="305"/>
      <c r="BR473" s="305"/>
      <c r="BS473" s="305"/>
      <c r="BT473" s="305"/>
      <c r="BU473" s="305"/>
      <c r="BV473" s="305"/>
      <c r="BW473" s="305"/>
      <c r="BX473" s="305"/>
      <c r="BY473" s="305"/>
      <c r="BZ473" s="305"/>
      <c r="CA473" s="305"/>
      <c r="CB473" s="305"/>
      <c r="CC473" s="305"/>
      <c r="CD473" s="305"/>
      <c r="CE473" s="305"/>
      <c r="CF473" s="305"/>
      <c r="CG473" s="305"/>
      <c r="CH473" s="305"/>
      <c r="CI473" s="305"/>
      <c r="CJ473" s="305"/>
      <c r="CK473" s="305"/>
      <c r="CL473" s="305"/>
      <c r="CM473" s="305"/>
      <c r="CN473" s="305"/>
      <c r="CO473" s="305"/>
      <c r="CP473" s="305"/>
      <c r="CQ473" s="305"/>
      <c r="CR473" s="305"/>
      <c r="CS473" s="305"/>
      <c r="CT473" s="305"/>
      <c r="CU473" s="305"/>
      <c r="CV473" s="305"/>
      <c r="CW473" s="305"/>
      <c r="CX473" s="305"/>
      <c r="CY473" s="305"/>
      <c r="CZ473" s="305"/>
      <c r="DA473" s="305"/>
    </row>
    <row r="474" spans="1:105" s="2" customFormat="1" ht="12.75">
      <c r="A474" s="305"/>
      <c r="B474" s="305"/>
      <c r="C474" s="305"/>
      <c r="D474" s="305"/>
      <c r="E474" s="305"/>
      <c r="F474" s="454"/>
      <c r="G474" s="454"/>
      <c r="H474" s="457"/>
      <c r="I474" s="458"/>
      <c r="J474" s="305"/>
      <c r="K474" s="305"/>
      <c r="L474" s="454"/>
      <c r="M474" s="305"/>
      <c r="N474" s="305"/>
      <c r="O474" s="305"/>
      <c r="P474" s="305"/>
      <c r="Q474" s="305"/>
      <c r="R474" s="305"/>
      <c r="S474" s="305"/>
      <c r="T474" s="305"/>
      <c r="U474" s="305"/>
      <c r="V474" s="305"/>
      <c r="W474" s="305"/>
      <c r="X474" s="305"/>
      <c r="Y474" s="305"/>
      <c r="Z474" s="305"/>
      <c r="AA474" s="305"/>
      <c r="AB474" s="305"/>
      <c r="AC474" s="305"/>
      <c r="AD474" s="305"/>
      <c r="AE474" s="305"/>
      <c r="AF474" s="305"/>
      <c r="AG474" s="305"/>
      <c r="AH474" s="305"/>
      <c r="AI474" s="305"/>
      <c r="AJ474" s="305"/>
      <c r="AK474" s="305"/>
      <c r="AL474" s="305"/>
      <c r="AM474" s="305"/>
      <c r="AN474" s="305"/>
      <c r="AO474" s="305"/>
      <c r="AP474" s="305"/>
      <c r="AQ474" s="305"/>
      <c r="AR474" s="305"/>
      <c r="AS474" s="305"/>
      <c r="AT474" s="305"/>
      <c r="AU474" s="305"/>
      <c r="AV474" s="305"/>
      <c r="AW474" s="305"/>
      <c r="AX474" s="305"/>
      <c r="AY474" s="305"/>
      <c r="AZ474" s="305"/>
      <c r="BA474" s="305"/>
      <c r="BB474" s="305"/>
      <c r="BC474" s="305"/>
      <c r="BD474" s="305"/>
      <c r="BE474" s="305"/>
      <c r="BF474" s="305"/>
      <c r="BG474" s="305"/>
      <c r="BH474" s="305"/>
      <c r="BI474" s="305"/>
      <c r="BJ474" s="305"/>
      <c r="BK474" s="305"/>
      <c r="BL474" s="305"/>
      <c r="BM474" s="305"/>
      <c r="BN474" s="305"/>
      <c r="BO474" s="305"/>
      <c r="BP474" s="305"/>
      <c r="BQ474" s="305"/>
      <c r="BR474" s="305"/>
      <c r="BS474" s="305"/>
      <c r="BT474" s="305"/>
      <c r="BU474" s="305"/>
      <c r="BV474" s="305"/>
      <c r="BW474" s="305"/>
      <c r="BX474" s="305"/>
      <c r="BY474" s="305"/>
      <c r="BZ474" s="305"/>
      <c r="CA474" s="305"/>
      <c r="CB474" s="305"/>
      <c r="CC474" s="305"/>
      <c r="CD474" s="305"/>
      <c r="CE474" s="305"/>
      <c r="CF474" s="305"/>
      <c r="CG474" s="305"/>
      <c r="CH474" s="305"/>
      <c r="CI474" s="305"/>
      <c r="CJ474" s="305"/>
      <c r="CK474" s="305"/>
      <c r="CL474" s="305"/>
      <c r="CM474" s="305"/>
      <c r="CN474" s="305"/>
      <c r="CO474" s="305"/>
      <c r="CP474" s="305"/>
      <c r="CQ474" s="305"/>
      <c r="CR474" s="305"/>
      <c r="CS474" s="305"/>
      <c r="CT474" s="305"/>
      <c r="CU474" s="305"/>
      <c r="CV474" s="305"/>
      <c r="CW474" s="305"/>
      <c r="CX474" s="305"/>
      <c r="CY474" s="305"/>
      <c r="CZ474" s="305"/>
      <c r="DA474" s="305"/>
    </row>
    <row r="475" spans="1:105" s="2" customFormat="1" ht="12.75">
      <c r="A475" s="305"/>
      <c r="B475" s="305"/>
      <c r="C475" s="305"/>
      <c r="D475" s="305"/>
      <c r="E475" s="305"/>
      <c r="F475" s="454"/>
      <c r="G475" s="454"/>
      <c r="H475" s="457"/>
      <c r="I475" s="458"/>
      <c r="J475" s="305"/>
      <c r="K475" s="305"/>
      <c r="L475" s="454"/>
      <c r="M475" s="305"/>
      <c r="N475" s="305"/>
      <c r="O475" s="305"/>
      <c r="P475" s="305"/>
      <c r="Q475" s="305"/>
      <c r="R475" s="305"/>
      <c r="S475" s="305"/>
      <c r="T475" s="305"/>
      <c r="U475" s="305"/>
      <c r="V475" s="305"/>
      <c r="W475" s="305"/>
      <c r="X475" s="305"/>
      <c r="Y475" s="305"/>
      <c r="Z475" s="305"/>
      <c r="AA475" s="305"/>
      <c r="AB475" s="305"/>
      <c r="AC475" s="305"/>
      <c r="AD475" s="305"/>
      <c r="AE475" s="305"/>
      <c r="AF475" s="305"/>
      <c r="AG475" s="305"/>
      <c r="AH475" s="305"/>
      <c r="AI475" s="305"/>
      <c r="AJ475" s="305"/>
      <c r="AK475" s="305"/>
      <c r="AL475" s="305"/>
      <c r="AM475" s="305"/>
      <c r="AN475" s="305"/>
      <c r="AO475" s="305"/>
      <c r="AP475" s="305"/>
      <c r="AQ475" s="305"/>
      <c r="AR475" s="305"/>
      <c r="AS475" s="305"/>
      <c r="AT475" s="305"/>
      <c r="AU475" s="305"/>
      <c r="AV475" s="305"/>
      <c r="AW475" s="305"/>
      <c r="AX475" s="305"/>
      <c r="AY475" s="305"/>
      <c r="AZ475" s="305"/>
      <c r="BA475" s="305"/>
      <c r="BB475" s="305"/>
      <c r="BC475" s="305"/>
      <c r="BD475" s="305"/>
      <c r="BE475" s="305"/>
      <c r="BF475" s="305"/>
      <c r="BG475" s="305"/>
      <c r="BH475" s="305"/>
      <c r="BI475" s="305"/>
      <c r="BJ475" s="305"/>
      <c r="BK475" s="305"/>
      <c r="BL475" s="305"/>
      <c r="BM475" s="305"/>
      <c r="BN475" s="305"/>
      <c r="BO475" s="305"/>
      <c r="BP475" s="305"/>
      <c r="BQ475" s="305"/>
      <c r="BR475" s="305"/>
      <c r="BS475" s="305"/>
      <c r="BT475" s="305"/>
      <c r="BU475" s="305"/>
      <c r="BV475" s="305"/>
      <c r="BW475" s="305"/>
      <c r="BX475" s="305"/>
      <c r="BY475" s="305"/>
      <c r="BZ475" s="305"/>
      <c r="CA475" s="305"/>
      <c r="CB475" s="305"/>
      <c r="CC475" s="305"/>
      <c r="CD475" s="305"/>
      <c r="CE475" s="305"/>
      <c r="CF475" s="305"/>
      <c r="CG475" s="305"/>
      <c r="CH475" s="305"/>
      <c r="CI475" s="305"/>
      <c r="CJ475" s="305"/>
      <c r="CK475" s="305"/>
      <c r="CL475" s="305"/>
      <c r="CM475" s="305"/>
      <c r="CN475" s="305"/>
      <c r="CO475" s="305"/>
      <c r="CP475" s="305"/>
      <c r="CQ475" s="305"/>
      <c r="CR475" s="305"/>
      <c r="CS475" s="305"/>
      <c r="CT475" s="305"/>
      <c r="CU475" s="305"/>
      <c r="CV475" s="305"/>
      <c r="CW475" s="305"/>
      <c r="CX475" s="305"/>
      <c r="CY475" s="305"/>
      <c r="CZ475" s="305"/>
      <c r="DA475" s="305"/>
    </row>
    <row r="476" spans="1:105" s="2" customFormat="1" ht="12.75">
      <c r="A476" s="305"/>
      <c r="B476" s="305"/>
      <c r="C476" s="305"/>
      <c r="D476" s="305"/>
      <c r="E476" s="305"/>
      <c r="F476" s="454"/>
      <c r="G476" s="454"/>
      <c r="H476" s="457"/>
      <c r="I476" s="458"/>
      <c r="J476" s="305"/>
      <c r="K476" s="305"/>
      <c r="L476" s="454"/>
      <c r="M476" s="305"/>
      <c r="N476" s="305"/>
      <c r="O476" s="305"/>
      <c r="P476" s="305"/>
      <c r="Q476" s="305"/>
      <c r="R476" s="305"/>
      <c r="S476" s="305"/>
      <c r="T476" s="305"/>
      <c r="U476" s="305"/>
      <c r="V476" s="305"/>
      <c r="W476" s="305"/>
      <c r="X476" s="305"/>
      <c r="Y476" s="305"/>
      <c r="Z476" s="305"/>
      <c r="AA476" s="305"/>
      <c r="AB476" s="305"/>
      <c r="AC476" s="305"/>
      <c r="AD476" s="305"/>
      <c r="AE476" s="305"/>
      <c r="AF476" s="305"/>
      <c r="AG476" s="305"/>
      <c r="AH476" s="305"/>
      <c r="AI476" s="305"/>
      <c r="AJ476" s="305"/>
      <c r="AK476" s="305"/>
      <c r="AL476" s="305"/>
      <c r="AM476" s="305"/>
      <c r="AN476" s="305"/>
      <c r="AO476" s="305"/>
      <c r="AP476" s="305"/>
      <c r="AQ476" s="305"/>
      <c r="AR476" s="305"/>
      <c r="AS476" s="305"/>
      <c r="AT476" s="305"/>
      <c r="AU476" s="305"/>
      <c r="AV476" s="305"/>
      <c r="AW476" s="305"/>
      <c r="AX476" s="305"/>
      <c r="AY476" s="305"/>
      <c r="AZ476" s="305"/>
      <c r="BA476" s="305"/>
      <c r="BB476" s="305"/>
      <c r="BC476" s="305"/>
      <c r="BD476" s="305"/>
      <c r="BE476" s="305"/>
      <c r="BF476" s="305"/>
      <c r="BG476" s="305"/>
      <c r="BH476" s="305"/>
      <c r="BI476" s="305"/>
      <c r="BJ476" s="305"/>
      <c r="BK476" s="305"/>
      <c r="BL476" s="305"/>
      <c r="BM476" s="305"/>
      <c r="BN476" s="305"/>
      <c r="BO476" s="305"/>
      <c r="BP476" s="305"/>
      <c r="BQ476" s="305"/>
      <c r="BR476" s="305"/>
      <c r="BS476" s="305"/>
      <c r="BT476" s="305"/>
      <c r="BU476" s="305"/>
      <c r="BV476" s="305"/>
      <c r="BW476" s="305"/>
      <c r="BX476" s="305"/>
      <c r="BY476" s="305"/>
      <c r="BZ476" s="305"/>
      <c r="CA476" s="305"/>
      <c r="CB476" s="305"/>
      <c r="CC476" s="305"/>
      <c r="CD476" s="305"/>
      <c r="CE476" s="305"/>
      <c r="CF476" s="305"/>
      <c r="CG476" s="305"/>
      <c r="CH476" s="305"/>
      <c r="CI476" s="305"/>
      <c r="CJ476" s="305"/>
      <c r="CK476" s="305"/>
      <c r="CL476" s="305"/>
      <c r="CM476" s="305"/>
      <c r="CN476" s="305"/>
      <c r="CO476" s="305"/>
      <c r="CP476" s="305"/>
      <c r="CQ476" s="305"/>
      <c r="CR476" s="305"/>
      <c r="CS476" s="305"/>
      <c r="CT476" s="305"/>
      <c r="CU476" s="305"/>
      <c r="CV476" s="305"/>
      <c r="CW476" s="305"/>
      <c r="CX476" s="305"/>
      <c r="CY476" s="305"/>
      <c r="CZ476" s="305"/>
      <c r="DA476" s="305"/>
    </row>
    <row r="477" spans="1:105" s="2" customFormat="1" ht="12.75">
      <c r="A477" s="305"/>
      <c r="B477" s="305"/>
      <c r="C477" s="305"/>
      <c r="D477" s="305"/>
      <c r="E477" s="305"/>
      <c r="F477" s="454"/>
      <c r="G477" s="454"/>
      <c r="H477" s="457"/>
      <c r="I477" s="458"/>
      <c r="J477" s="305"/>
      <c r="K477" s="305"/>
      <c r="L477" s="454"/>
      <c r="M477" s="305"/>
      <c r="N477" s="305"/>
      <c r="O477" s="305"/>
      <c r="P477" s="305"/>
      <c r="Q477" s="305"/>
      <c r="R477" s="305"/>
      <c r="S477" s="305"/>
      <c r="T477" s="305"/>
      <c r="U477" s="305"/>
      <c r="V477" s="305"/>
      <c r="W477" s="305"/>
      <c r="X477" s="305"/>
      <c r="Y477" s="305"/>
      <c r="Z477" s="305"/>
      <c r="AA477" s="305"/>
      <c r="AB477" s="305"/>
      <c r="AC477" s="305"/>
      <c r="AD477" s="305"/>
      <c r="AE477" s="305"/>
      <c r="AF477" s="305"/>
      <c r="AG477" s="305"/>
      <c r="AH477" s="305"/>
      <c r="AI477" s="305"/>
      <c r="AJ477" s="305"/>
      <c r="AK477" s="305"/>
      <c r="AL477" s="305"/>
      <c r="AM477" s="305"/>
      <c r="AN477" s="305"/>
      <c r="AO477" s="305"/>
      <c r="AP477" s="305"/>
      <c r="AQ477" s="305"/>
      <c r="AR477" s="305"/>
      <c r="AS477" s="305"/>
      <c r="AT477" s="305"/>
      <c r="AU477" s="305"/>
      <c r="AV477" s="305"/>
      <c r="AW477" s="305"/>
      <c r="AX477" s="305"/>
      <c r="AY477" s="305"/>
      <c r="AZ477" s="305"/>
      <c r="BA477" s="305"/>
      <c r="BB477" s="305"/>
      <c r="BC477" s="305"/>
      <c r="BD477" s="305"/>
      <c r="BE477" s="305"/>
      <c r="BF477" s="305"/>
      <c r="BG477" s="305"/>
      <c r="BH477" s="305"/>
      <c r="BI477" s="305"/>
      <c r="BJ477" s="305"/>
      <c r="BK477" s="305"/>
      <c r="BL477" s="305"/>
      <c r="BM477" s="305"/>
      <c r="BN477" s="305"/>
      <c r="BO477" s="305"/>
      <c r="BP477" s="305"/>
      <c r="BQ477" s="305"/>
      <c r="BR477" s="305"/>
      <c r="BS477" s="305"/>
      <c r="BT477" s="305"/>
      <c r="BU477" s="305"/>
      <c r="BV477" s="305"/>
      <c r="BW477" s="305"/>
      <c r="BX477" s="305"/>
      <c r="BY477" s="305"/>
      <c r="BZ477" s="305"/>
      <c r="CA477" s="305"/>
      <c r="CB477" s="305"/>
      <c r="CC477" s="305"/>
      <c r="CD477" s="305"/>
      <c r="CE477" s="305"/>
      <c r="CF477" s="305"/>
      <c r="CG477" s="305"/>
      <c r="CH477" s="305"/>
      <c r="CI477" s="305"/>
      <c r="CJ477" s="305"/>
      <c r="CK477" s="305"/>
      <c r="CL477" s="305"/>
      <c r="CM477" s="305"/>
      <c r="CN477" s="305"/>
      <c r="CO477" s="305"/>
      <c r="CP477" s="305"/>
      <c r="CQ477" s="305"/>
      <c r="CR477" s="305"/>
      <c r="CS477" s="305"/>
      <c r="CT477" s="305"/>
      <c r="CU477" s="305"/>
      <c r="CV477" s="305"/>
      <c r="CW477" s="305"/>
      <c r="CX477" s="305"/>
      <c r="CY477" s="305"/>
      <c r="CZ477" s="305"/>
      <c r="DA477" s="305"/>
    </row>
    <row r="478" spans="1:105" s="2" customFormat="1" ht="12.75">
      <c r="A478" s="305"/>
      <c r="B478" s="305"/>
      <c r="C478" s="305"/>
      <c r="D478" s="305"/>
      <c r="E478" s="305"/>
      <c r="F478" s="454"/>
      <c r="G478" s="454"/>
      <c r="H478" s="457"/>
      <c r="I478" s="459"/>
      <c r="J478" s="305"/>
      <c r="K478" s="305"/>
      <c r="L478" s="454"/>
      <c r="M478" s="305"/>
      <c r="N478" s="305"/>
      <c r="O478" s="305"/>
      <c r="P478" s="305"/>
      <c r="Q478" s="305"/>
      <c r="R478" s="305"/>
      <c r="S478" s="305"/>
      <c r="T478" s="305"/>
      <c r="U478" s="305"/>
      <c r="V478" s="305"/>
      <c r="W478" s="305"/>
      <c r="X478" s="305"/>
      <c r="Y478" s="305"/>
      <c r="Z478" s="305"/>
      <c r="AA478" s="305"/>
      <c r="AB478" s="305"/>
      <c r="AC478" s="305"/>
      <c r="AD478" s="305"/>
      <c r="AE478" s="305"/>
      <c r="AF478" s="305"/>
      <c r="AG478" s="305"/>
      <c r="AH478" s="305"/>
      <c r="AI478" s="305"/>
      <c r="AJ478" s="305"/>
      <c r="AK478" s="305"/>
      <c r="AL478" s="305"/>
      <c r="AM478" s="305"/>
      <c r="AN478" s="305"/>
      <c r="AO478" s="305"/>
      <c r="AP478" s="305"/>
      <c r="AQ478" s="305"/>
      <c r="AR478" s="305"/>
      <c r="AS478" s="305"/>
      <c r="AT478" s="305"/>
      <c r="AU478" s="305"/>
      <c r="AV478" s="305"/>
      <c r="AW478" s="305"/>
      <c r="AX478" s="305"/>
      <c r="AY478" s="305"/>
      <c r="AZ478" s="305"/>
      <c r="BA478" s="305"/>
      <c r="BB478" s="305"/>
      <c r="BC478" s="305"/>
      <c r="BD478" s="305"/>
      <c r="BE478" s="305"/>
      <c r="BF478" s="305"/>
      <c r="BG478" s="305"/>
      <c r="BH478" s="305"/>
      <c r="BI478" s="305"/>
      <c r="BJ478" s="305"/>
      <c r="BK478" s="305"/>
      <c r="BL478" s="305"/>
      <c r="BM478" s="305"/>
      <c r="BN478" s="305"/>
      <c r="BO478" s="305"/>
      <c r="BP478" s="305"/>
      <c r="BQ478" s="305"/>
      <c r="BR478" s="305"/>
      <c r="BS478" s="305"/>
      <c r="BT478" s="305"/>
      <c r="BU478" s="305"/>
      <c r="BV478" s="305"/>
      <c r="BW478" s="305"/>
      <c r="BX478" s="305"/>
      <c r="BY478" s="305"/>
      <c r="BZ478" s="305"/>
      <c r="CA478" s="305"/>
      <c r="CB478" s="305"/>
      <c r="CC478" s="305"/>
      <c r="CD478" s="305"/>
      <c r="CE478" s="305"/>
      <c r="CF478" s="305"/>
      <c r="CG478" s="305"/>
      <c r="CH478" s="305"/>
      <c r="CI478" s="305"/>
      <c r="CJ478" s="305"/>
      <c r="CK478" s="305"/>
      <c r="CL478" s="305"/>
      <c r="CM478" s="305"/>
      <c r="CN478" s="305"/>
      <c r="CO478" s="305"/>
      <c r="CP478" s="305"/>
      <c r="CQ478" s="305"/>
      <c r="CR478" s="305"/>
      <c r="CS478" s="305"/>
      <c r="CT478" s="305"/>
      <c r="CU478" s="305"/>
      <c r="CV478" s="305"/>
      <c r="CW478" s="305"/>
      <c r="CX478" s="305"/>
      <c r="CY478" s="305"/>
      <c r="CZ478" s="305"/>
      <c r="DA478" s="305"/>
    </row>
    <row r="479" spans="1:105" s="2" customFormat="1" ht="12.75">
      <c r="A479" s="305"/>
      <c r="B479" s="305"/>
      <c r="C479" s="305"/>
      <c r="D479" s="305"/>
      <c r="E479" s="305"/>
      <c r="F479" s="454"/>
      <c r="G479" s="454"/>
      <c r="H479" s="457"/>
      <c r="I479" s="459"/>
      <c r="J479" s="305"/>
      <c r="K479" s="305"/>
      <c r="L479" s="454"/>
      <c r="M479" s="305"/>
      <c r="N479" s="305"/>
      <c r="O479" s="305"/>
      <c r="P479" s="305"/>
      <c r="Q479" s="305"/>
      <c r="R479" s="305"/>
      <c r="S479" s="305"/>
      <c r="T479" s="305"/>
      <c r="U479" s="305"/>
      <c r="V479" s="305"/>
      <c r="W479" s="305"/>
      <c r="X479" s="305"/>
      <c r="Y479" s="305"/>
      <c r="Z479" s="305"/>
      <c r="AA479" s="305"/>
      <c r="AB479" s="305"/>
      <c r="AC479" s="305"/>
      <c r="AD479" s="305"/>
      <c r="AE479" s="305"/>
      <c r="AF479" s="305"/>
      <c r="AG479" s="305"/>
      <c r="AH479" s="305"/>
      <c r="AI479" s="305"/>
      <c r="AJ479" s="305"/>
      <c r="AK479" s="305"/>
      <c r="AL479" s="305"/>
      <c r="AM479" s="305"/>
      <c r="AN479" s="305"/>
      <c r="AO479" s="305"/>
      <c r="AP479" s="305"/>
      <c r="AQ479" s="305"/>
      <c r="AR479" s="305"/>
      <c r="AS479" s="305"/>
      <c r="AT479" s="305"/>
      <c r="AU479" s="305"/>
      <c r="AV479" s="305"/>
      <c r="AW479" s="305"/>
      <c r="AX479" s="305"/>
      <c r="AY479" s="305"/>
      <c r="AZ479" s="305"/>
      <c r="BA479" s="305"/>
      <c r="BB479" s="305"/>
      <c r="BC479" s="305"/>
      <c r="BD479" s="305"/>
      <c r="BE479" s="305"/>
      <c r="BF479" s="305"/>
      <c r="BG479" s="305"/>
      <c r="BH479" s="305"/>
      <c r="BI479" s="305"/>
      <c r="BJ479" s="305"/>
      <c r="BK479" s="305"/>
      <c r="BL479" s="305"/>
      <c r="BM479" s="305"/>
      <c r="BN479" s="305"/>
      <c r="BO479" s="305"/>
      <c r="BP479" s="305"/>
      <c r="BQ479" s="305"/>
      <c r="BR479" s="305"/>
      <c r="BS479" s="305"/>
      <c r="BT479" s="305"/>
      <c r="BU479" s="305"/>
      <c r="BV479" s="305"/>
      <c r="BW479" s="305"/>
      <c r="BX479" s="305"/>
      <c r="BY479" s="305"/>
      <c r="BZ479" s="305"/>
      <c r="CA479" s="305"/>
      <c r="CB479" s="305"/>
      <c r="CC479" s="305"/>
      <c r="CD479" s="305"/>
      <c r="CE479" s="305"/>
      <c r="CF479" s="305"/>
      <c r="CG479" s="305"/>
      <c r="CH479" s="305"/>
      <c r="CI479" s="305"/>
      <c r="CJ479" s="305"/>
      <c r="CK479" s="305"/>
      <c r="CL479" s="305"/>
      <c r="CM479" s="305"/>
      <c r="CN479" s="305"/>
      <c r="CO479" s="305"/>
      <c r="CP479" s="305"/>
      <c r="CQ479" s="305"/>
      <c r="CR479" s="305"/>
      <c r="CS479" s="305"/>
      <c r="CT479" s="305"/>
      <c r="CU479" s="305"/>
      <c r="CV479" s="305"/>
      <c r="CW479" s="305"/>
      <c r="CX479" s="305"/>
      <c r="CY479" s="305"/>
      <c r="CZ479" s="305"/>
      <c r="DA479" s="305"/>
    </row>
    <row r="480" spans="1:105" s="2" customFormat="1" ht="12.75">
      <c r="A480" s="305"/>
      <c r="B480" s="305"/>
      <c r="C480" s="305"/>
      <c r="D480" s="305"/>
      <c r="E480" s="305"/>
      <c r="F480" s="454"/>
      <c r="G480" s="454"/>
      <c r="H480" s="457"/>
      <c r="I480" s="459"/>
      <c r="J480" s="305"/>
      <c r="K480" s="305"/>
      <c r="L480" s="454"/>
      <c r="M480" s="305"/>
      <c r="N480" s="305"/>
      <c r="O480" s="305"/>
      <c r="P480" s="305"/>
      <c r="Q480" s="305"/>
      <c r="R480" s="305"/>
      <c r="S480" s="305"/>
      <c r="T480" s="305"/>
      <c r="U480" s="305"/>
      <c r="V480" s="305"/>
      <c r="W480" s="305"/>
      <c r="X480" s="305"/>
      <c r="Y480" s="305"/>
      <c r="Z480" s="305"/>
      <c r="AA480" s="305"/>
      <c r="AB480" s="305"/>
      <c r="AC480" s="305"/>
      <c r="AD480" s="305"/>
      <c r="AE480" s="305"/>
      <c r="AF480" s="305"/>
      <c r="AG480" s="305"/>
      <c r="AH480" s="305"/>
      <c r="AI480" s="305"/>
      <c r="AJ480" s="305"/>
      <c r="AK480" s="305"/>
      <c r="AL480" s="305"/>
      <c r="AM480" s="305"/>
      <c r="AN480" s="305"/>
      <c r="AO480" s="305"/>
      <c r="AP480" s="305"/>
      <c r="AQ480" s="305"/>
      <c r="AR480" s="305"/>
      <c r="AS480" s="305"/>
      <c r="AT480" s="305"/>
      <c r="AU480" s="305"/>
      <c r="AV480" s="305"/>
      <c r="AW480" s="305"/>
      <c r="AX480" s="305"/>
      <c r="AY480" s="305"/>
      <c r="AZ480" s="305"/>
      <c r="BA480" s="305"/>
      <c r="BB480" s="305"/>
      <c r="BC480" s="305"/>
      <c r="BD480" s="305"/>
      <c r="BE480" s="305"/>
      <c r="BF480" s="305"/>
      <c r="BG480" s="305"/>
      <c r="BH480" s="305"/>
      <c r="BI480" s="305"/>
      <c r="BJ480" s="305"/>
      <c r="BK480" s="305"/>
      <c r="BL480" s="305"/>
      <c r="BM480" s="305"/>
      <c r="BN480" s="305"/>
      <c r="BO480" s="305"/>
      <c r="BP480" s="305"/>
      <c r="BQ480" s="305"/>
      <c r="BR480" s="305"/>
      <c r="BS480" s="305"/>
      <c r="BT480" s="305"/>
      <c r="BU480" s="305"/>
      <c r="BV480" s="305"/>
      <c r="BW480" s="305"/>
      <c r="BX480" s="305"/>
      <c r="BY480" s="305"/>
      <c r="BZ480" s="305"/>
      <c r="CA480" s="305"/>
      <c r="CB480" s="305"/>
      <c r="CC480" s="305"/>
      <c r="CD480" s="305"/>
      <c r="CE480" s="305"/>
      <c r="CF480" s="305"/>
      <c r="CG480" s="305"/>
      <c r="CH480" s="305"/>
      <c r="CI480" s="305"/>
      <c r="CJ480" s="305"/>
      <c r="CK480" s="305"/>
      <c r="CL480" s="305"/>
      <c r="CM480" s="305"/>
      <c r="CN480" s="305"/>
      <c r="CO480" s="305"/>
      <c r="CP480" s="305"/>
      <c r="CQ480" s="305"/>
      <c r="CR480" s="305"/>
      <c r="CS480" s="305"/>
      <c r="CT480" s="305"/>
      <c r="CU480" s="305"/>
      <c r="CV480" s="305"/>
      <c r="CW480" s="305"/>
      <c r="CX480" s="305"/>
      <c r="CY480" s="305"/>
      <c r="CZ480" s="305"/>
      <c r="DA480" s="305"/>
    </row>
    <row r="481" spans="1:105" s="2" customFormat="1" ht="12.75">
      <c r="A481" s="305"/>
      <c r="B481" s="305"/>
      <c r="C481" s="305"/>
      <c r="D481" s="305"/>
      <c r="E481" s="305"/>
      <c r="F481" s="454"/>
      <c r="G481" s="454"/>
      <c r="H481" s="457"/>
      <c r="I481" s="459"/>
      <c r="J481" s="305"/>
      <c r="K481" s="305"/>
      <c r="L481" s="454"/>
      <c r="M481" s="305"/>
      <c r="N481" s="305"/>
      <c r="O481" s="305"/>
      <c r="P481" s="305"/>
      <c r="Q481" s="305"/>
      <c r="R481" s="305"/>
      <c r="S481" s="305"/>
      <c r="T481" s="305"/>
      <c r="U481" s="305"/>
      <c r="V481" s="305"/>
      <c r="W481" s="305"/>
      <c r="X481" s="305"/>
      <c r="Y481" s="305"/>
      <c r="Z481" s="305"/>
      <c r="AA481" s="305"/>
      <c r="AB481" s="305"/>
      <c r="AC481" s="305"/>
      <c r="AD481" s="305"/>
      <c r="AE481" s="305"/>
      <c r="AF481" s="305"/>
      <c r="AG481" s="305"/>
      <c r="AH481" s="305"/>
      <c r="AI481" s="305"/>
      <c r="AJ481" s="305"/>
      <c r="AK481" s="305"/>
      <c r="AL481" s="305"/>
      <c r="AM481" s="305"/>
      <c r="AN481" s="305"/>
      <c r="AO481" s="305"/>
      <c r="AP481" s="305"/>
      <c r="AQ481" s="305"/>
      <c r="AR481" s="305"/>
      <c r="AS481" s="305"/>
      <c r="AT481" s="305"/>
      <c r="AU481" s="305"/>
      <c r="AV481" s="305"/>
      <c r="AW481" s="305"/>
      <c r="AX481" s="305"/>
      <c r="AY481" s="305"/>
      <c r="AZ481" s="305"/>
      <c r="BA481" s="305"/>
      <c r="BB481" s="305"/>
      <c r="BC481" s="305"/>
      <c r="BD481" s="305"/>
      <c r="BE481" s="305"/>
      <c r="BF481" s="305"/>
      <c r="BG481" s="305"/>
      <c r="BH481" s="305"/>
      <c r="BI481" s="305"/>
      <c r="BJ481" s="305"/>
      <c r="BK481" s="305"/>
      <c r="BL481" s="305"/>
      <c r="BM481" s="305"/>
      <c r="BN481" s="305"/>
      <c r="BO481" s="305"/>
      <c r="BP481" s="305"/>
      <c r="BQ481" s="305"/>
      <c r="BR481" s="305"/>
      <c r="BS481" s="305"/>
      <c r="BT481" s="305"/>
      <c r="BU481" s="305"/>
      <c r="BV481" s="305"/>
      <c r="BW481" s="305"/>
      <c r="BX481" s="305"/>
      <c r="BY481" s="305"/>
      <c r="BZ481" s="305"/>
      <c r="CA481" s="305"/>
      <c r="CB481" s="305"/>
      <c r="CC481" s="305"/>
      <c r="CD481" s="305"/>
      <c r="CE481" s="305"/>
      <c r="CF481" s="305"/>
      <c r="CG481" s="305"/>
      <c r="CH481" s="305"/>
      <c r="CI481" s="305"/>
      <c r="CJ481" s="305"/>
      <c r="CK481" s="305"/>
      <c r="CL481" s="305"/>
      <c r="CM481" s="305"/>
      <c r="CN481" s="305"/>
      <c r="CO481" s="305"/>
      <c r="CP481" s="305"/>
      <c r="CQ481" s="305"/>
      <c r="CR481" s="305"/>
      <c r="CS481" s="305"/>
      <c r="CT481" s="305"/>
      <c r="CU481" s="305"/>
      <c r="CV481" s="305"/>
      <c r="CW481" s="305"/>
      <c r="CX481" s="305"/>
      <c r="CY481" s="305"/>
      <c r="CZ481" s="305"/>
      <c r="DA481" s="305"/>
    </row>
    <row r="482" spans="1:105" s="2" customFormat="1" ht="12.75">
      <c r="A482" s="305"/>
      <c r="B482" s="305"/>
      <c r="C482" s="305"/>
      <c r="D482" s="305"/>
      <c r="E482" s="305"/>
      <c r="F482" s="454"/>
      <c r="G482" s="454"/>
      <c r="H482" s="457"/>
      <c r="I482" s="459"/>
      <c r="J482" s="305"/>
      <c r="K482" s="305"/>
      <c r="L482" s="454"/>
      <c r="M482" s="305"/>
      <c r="N482" s="305"/>
      <c r="O482" s="305"/>
      <c r="P482" s="305"/>
      <c r="Q482" s="305"/>
      <c r="R482" s="305"/>
      <c r="S482" s="305"/>
      <c r="T482" s="305"/>
      <c r="U482" s="305"/>
      <c r="V482" s="305"/>
      <c r="W482" s="305"/>
      <c r="X482" s="305"/>
      <c r="Y482" s="305"/>
      <c r="Z482" s="305"/>
      <c r="AA482" s="305"/>
      <c r="AB482" s="305"/>
      <c r="AC482" s="305"/>
      <c r="AD482" s="305"/>
      <c r="AE482" s="305"/>
      <c r="AF482" s="305"/>
      <c r="AG482" s="305"/>
      <c r="AH482" s="305"/>
      <c r="AI482" s="305"/>
      <c r="AJ482" s="305"/>
      <c r="AK482" s="305"/>
      <c r="AL482" s="305"/>
      <c r="AM482" s="305"/>
      <c r="AN482" s="305"/>
      <c r="AO482" s="305"/>
      <c r="AP482" s="305"/>
      <c r="AQ482" s="305"/>
      <c r="AR482" s="305"/>
      <c r="AS482" s="305"/>
      <c r="AT482" s="305"/>
      <c r="AU482" s="305"/>
      <c r="AV482" s="305"/>
      <c r="AW482" s="305"/>
      <c r="AX482" s="305"/>
      <c r="AY482" s="305"/>
      <c r="AZ482" s="305"/>
      <c r="BA482" s="305"/>
      <c r="BB482" s="305"/>
      <c r="BC482" s="305"/>
      <c r="BD482" s="305"/>
      <c r="BE482" s="305"/>
      <c r="BF482" s="305"/>
      <c r="BG482" s="305"/>
      <c r="BH482" s="305"/>
      <c r="BI482" s="305"/>
      <c r="BJ482" s="305"/>
      <c r="BK482" s="305"/>
      <c r="BL482" s="305"/>
      <c r="BM482" s="305"/>
      <c r="BN482" s="305"/>
      <c r="BO482" s="305"/>
      <c r="BP482" s="305"/>
      <c r="BQ482" s="305"/>
      <c r="BR482" s="305"/>
      <c r="BS482" s="305"/>
      <c r="BT482" s="305"/>
      <c r="BU482" s="305"/>
      <c r="BV482" s="305"/>
      <c r="BW482" s="305"/>
      <c r="BX482" s="305"/>
      <c r="BY482" s="305"/>
      <c r="BZ482" s="305"/>
      <c r="CA482" s="305"/>
      <c r="CB482" s="305"/>
      <c r="CC482" s="305"/>
      <c r="CD482" s="305"/>
      <c r="CE482" s="305"/>
      <c r="CF482" s="305"/>
      <c r="CG482" s="305"/>
      <c r="CH482" s="305"/>
      <c r="CI482" s="305"/>
      <c r="CJ482" s="305"/>
      <c r="CK482" s="305"/>
      <c r="CL482" s="305"/>
      <c r="CM482" s="305"/>
      <c r="CN482" s="305"/>
      <c r="CO482" s="305"/>
      <c r="CP482" s="305"/>
      <c r="CQ482" s="305"/>
      <c r="CR482" s="305"/>
      <c r="CS482" s="305"/>
      <c r="CT482" s="305"/>
      <c r="CU482" s="305"/>
      <c r="CV482" s="305"/>
      <c r="CW482" s="305"/>
      <c r="CX482" s="305"/>
      <c r="CY482" s="305"/>
      <c r="CZ482" s="305"/>
      <c r="DA482" s="305"/>
    </row>
    <row r="483" spans="1:105" s="2" customFormat="1" ht="12.75">
      <c r="A483" s="305"/>
      <c r="B483" s="305"/>
      <c r="C483" s="305"/>
      <c r="D483" s="305"/>
      <c r="E483" s="305"/>
      <c r="F483" s="454"/>
      <c r="G483" s="454"/>
      <c r="H483" s="457"/>
      <c r="I483" s="459"/>
      <c r="J483" s="305"/>
      <c r="K483" s="305"/>
      <c r="L483" s="454"/>
      <c r="M483" s="305"/>
      <c r="N483" s="305"/>
      <c r="O483" s="305"/>
      <c r="P483" s="305"/>
      <c r="Q483" s="305"/>
      <c r="R483" s="305"/>
      <c r="S483" s="305"/>
      <c r="T483" s="305"/>
      <c r="U483" s="305"/>
      <c r="V483" s="305"/>
      <c r="W483" s="305"/>
      <c r="X483" s="305"/>
      <c r="Y483" s="305"/>
      <c r="Z483" s="305"/>
      <c r="AA483" s="305"/>
      <c r="AB483" s="305"/>
      <c r="AC483" s="305"/>
      <c r="AD483" s="305"/>
      <c r="AE483" s="305"/>
      <c r="AF483" s="305"/>
      <c r="AG483" s="305"/>
      <c r="AH483" s="305"/>
      <c r="AI483" s="305"/>
      <c r="AJ483" s="305"/>
      <c r="AK483" s="305"/>
      <c r="AL483" s="305"/>
      <c r="AM483" s="305"/>
      <c r="AN483" s="305"/>
      <c r="AO483" s="305"/>
      <c r="AP483" s="305"/>
      <c r="AQ483" s="305"/>
      <c r="AR483" s="305"/>
      <c r="AS483" s="305"/>
      <c r="AT483" s="305"/>
      <c r="AU483" s="305"/>
      <c r="AV483" s="305"/>
      <c r="AW483" s="305"/>
      <c r="AX483" s="305"/>
      <c r="AY483" s="305"/>
      <c r="AZ483" s="305"/>
      <c r="BA483" s="305"/>
      <c r="BB483" s="305"/>
      <c r="BC483" s="305"/>
      <c r="BD483" s="305"/>
      <c r="BE483" s="305"/>
      <c r="BF483" s="305"/>
      <c r="BG483" s="305"/>
      <c r="BH483" s="305"/>
      <c r="BI483" s="305"/>
      <c r="BJ483" s="305"/>
      <c r="BK483" s="305"/>
      <c r="BL483" s="305"/>
      <c r="BM483" s="305"/>
      <c r="BN483" s="305"/>
      <c r="BO483" s="305"/>
      <c r="BP483" s="305"/>
      <c r="BQ483" s="305"/>
      <c r="BR483" s="305"/>
      <c r="BS483" s="305"/>
      <c r="BT483" s="305"/>
      <c r="BU483" s="305"/>
      <c r="BV483" s="305"/>
      <c r="BW483" s="305"/>
      <c r="BX483" s="305"/>
      <c r="BY483" s="305"/>
      <c r="BZ483" s="305"/>
      <c r="CA483" s="305"/>
      <c r="CB483" s="305"/>
      <c r="CC483" s="305"/>
      <c r="CD483" s="305"/>
      <c r="CE483" s="305"/>
      <c r="CF483" s="305"/>
      <c r="CG483" s="305"/>
      <c r="CH483" s="305"/>
      <c r="CI483" s="305"/>
      <c r="CJ483" s="305"/>
      <c r="CK483" s="305"/>
      <c r="CL483" s="305"/>
      <c r="CM483" s="305"/>
      <c r="CN483" s="305"/>
      <c r="CO483" s="305"/>
      <c r="CP483" s="305"/>
      <c r="CQ483" s="305"/>
      <c r="CR483" s="305"/>
      <c r="CS483" s="305"/>
      <c r="CT483" s="305"/>
      <c r="CU483" s="305"/>
      <c r="CV483" s="305"/>
      <c r="CW483" s="305"/>
      <c r="CX483" s="305"/>
      <c r="CY483" s="305"/>
      <c r="CZ483" s="305"/>
      <c r="DA483" s="305"/>
    </row>
    <row r="484" spans="1:105" s="2" customFormat="1" ht="12.75">
      <c r="A484" s="305"/>
      <c r="B484" s="305"/>
      <c r="C484" s="305"/>
      <c r="D484" s="305"/>
      <c r="E484" s="305"/>
      <c r="F484" s="454"/>
      <c r="G484" s="454"/>
      <c r="H484" s="457"/>
      <c r="I484" s="459"/>
      <c r="J484" s="305"/>
      <c r="K484" s="305"/>
      <c r="L484" s="454"/>
      <c r="M484" s="305"/>
      <c r="N484" s="305"/>
      <c r="O484" s="305"/>
      <c r="P484" s="305"/>
      <c r="Q484" s="305"/>
      <c r="R484" s="305"/>
      <c r="S484" s="305"/>
      <c r="T484" s="305"/>
      <c r="U484" s="305"/>
      <c r="V484" s="305"/>
      <c r="W484" s="305"/>
      <c r="X484" s="305"/>
      <c r="Y484" s="305"/>
      <c r="Z484" s="305"/>
      <c r="AA484" s="305"/>
      <c r="AB484" s="305"/>
      <c r="AC484" s="305"/>
      <c r="AD484" s="305"/>
      <c r="AE484" s="305"/>
      <c r="AF484" s="305"/>
      <c r="AG484" s="305"/>
      <c r="AH484" s="305"/>
      <c r="AI484" s="305"/>
      <c r="AJ484" s="305"/>
      <c r="AK484" s="305"/>
      <c r="AL484" s="305"/>
      <c r="AM484" s="305"/>
      <c r="AN484" s="305"/>
      <c r="AO484" s="305"/>
      <c r="AP484" s="305"/>
      <c r="AQ484" s="305"/>
      <c r="AR484" s="305"/>
      <c r="AS484" s="305"/>
      <c r="AT484" s="305"/>
      <c r="AU484" s="305"/>
      <c r="AV484" s="305"/>
      <c r="AW484" s="305"/>
      <c r="AX484" s="305"/>
      <c r="AY484" s="305"/>
      <c r="AZ484" s="305"/>
      <c r="BA484" s="305"/>
      <c r="BB484" s="305"/>
      <c r="BC484" s="305"/>
      <c r="BD484" s="305"/>
      <c r="BE484" s="305"/>
      <c r="BF484" s="305"/>
      <c r="BG484" s="305"/>
      <c r="BH484" s="305"/>
      <c r="BI484" s="305"/>
      <c r="BJ484" s="305"/>
      <c r="BK484" s="305"/>
      <c r="BL484" s="305"/>
      <c r="BM484" s="305"/>
      <c r="BN484" s="305"/>
      <c r="BO484" s="305"/>
      <c r="BP484" s="305"/>
      <c r="BQ484" s="305"/>
      <c r="BR484" s="305"/>
      <c r="BS484" s="305"/>
      <c r="BT484" s="305"/>
      <c r="BU484" s="305"/>
      <c r="BV484" s="305"/>
      <c r="BW484" s="305"/>
      <c r="BX484" s="305"/>
      <c r="BY484" s="305"/>
      <c r="BZ484" s="305"/>
      <c r="CA484" s="305"/>
      <c r="CB484" s="305"/>
      <c r="CC484" s="305"/>
      <c r="CD484" s="305"/>
      <c r="CE484" s="305"/>
      <c r="CF484" s="305"/>
      <c r="CG484" s="305"/>
      <c r="CH484" s="305"/>
      <c r="CI484" s="305"/>
      <c r="CJ484" s="305"/>
      <c r="CK484" s="305"/>
      <c r="CL484" s="305"/>
      <c r="CM484" s="305"/>
      <c r="CN484" s="305"/>
      <c r="CO484" s="305"/>
      <c r="CP484" s="305"/>
      <c r="CQ484" s="305"/>
      <c r="CR484" s="305"/>
      <c r="CS484" s="305"/>
      <c r="CT484" s="305"/>
      <c r="CU484" s="305"/>
      <c r="CV484" s="305"/>
      <c r="CW484" s="305"/>
      <c r="CX484" s="305"/>
      <c r="CY484" s="305"/>
      <c r="CZ484" s="305"/>
      <c r="DA484" s="305"/>
    </row>
    <row r="485" spans="1:105" s="2" customFormat="1" ht="12.75">
      <c r="A485" s="305"/>
      <c r="B485" s="305"/>
      <c r="C485" s="305"/>
      <c r="D485" s="305"/>
      <c r="E485" s="305"/>
      <c r="F485" s="454"/>
      <c r="G485" s="454"/>
      <c r="H485" s="457"/>
      <c r="I485" s="459"/>
      <c r="J485" s="305"/>
      <c r="K485" s="305"/>
      <c r="L485" s="454"/>
      <c r="M485" s="305"/>
      <c r="N485" s="305"/>
      <c r="O485" s="305"/>
      <c r="P485" s="305"/>
      <c r="Q485" s="305"/>
      <c r="R485" s="305"/>
      <c r="S485" s="305"/>
      <c r="T485" s="305"/>
      <c r="U485" s="305"/>
      <c r="V485" s="305"/>
      <c r="W485" s="305"/>
      <c r="X485" s="305"/>
      <c r="Y485" s="305"/>
      <c r="Z485" s="305"/>
      <c r="AA485" s="305"/>
      <c r="AB485" s="305"/>
      <c r="AC485" s="305"/>
      <c r="AD485" s="305"/>
      <c r="AE485" s="305"/>
      <c r="AF485" s="305"/>
      <c r="AG485" s="305"/>
      <c r="AH485" s="305"/>
      <c r="AI485" s="305"/>
      <c r="AJ485" s="305"/>
      <c r="AK485" s="305"/>
      <c r="AL485" s="305"/>
      <c r="AM485" s="305"/>
      <c r="AN485" s="305"/>
      <c r="AO485" s="305"/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/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/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</row>
    <row r="486" spans="1:105" s="2" customFormat="1" ht="12.75">
      <c r="A486" s="305"/>
      <c r="B486" s="305"/>
      <c r="C486" s="305"/>
      <c r="D486" s="305"/>
      <c r="E486" s="305"/>
      <c r="F486" s="454"/>
      <c r="G486" s="454"/>
      <c r="H486" s="457"/>
      <c r="I486" s="459"/>
      <c r="J486" s="305"/>
      <c r="K486" s="305"/>
      <c r="L486" s="454"/>
      <c r="M486" s="305"/>
      <c r="N486" s="305"/>
      <c r="O486" s="305"/>
      <c r="P486" s="305"/>
      <c r="Q486" s="305"/>
      <c r="R486" s="305"/>
      <c r="S486" s="305"/>
      <c r="T486" s="305"/>
      <c r="U486" s="305"/>
      <c r="V486" s="305"/>
      <c r="W486" s="305"/>
      <c r="X486" s="305"/>
      <c r="Y486" s="305"/>
      <c r="Z486" s="305"/>
      <c r="AA486" s="305"/>
      <c r="AB486" s="305"/>
      <c r="AC486" s="305"/>
      <c r="AD486" s="305"/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/>
      <c r="AO486" s="305"/>
      <c r="AP486" s="305"/>
      <c r="AQ486" s="305"/>
      <c r="AR486" s="305"/>
      <c r="AS486" s="305"/>
      <c r="AT486" s="305"/>
      <c r="AU486" s="305"/>
      <c r="AV486" s="305"/>
      <c r="AW486" s="305"/>
      <c r="AX486" s="305"/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/>
      <c r="BI486" s="305"/>
      <c r="BJ486" s="305"/>
      <c r="BK486" s="305"/>
      <c r="BL486" s="305"/>
      <c r="BM486" s="305"/>
      <c r="BN486" s="305"/>
      <c r="BO486" s="305"/>
      <c r="BP486" s="305"/>
      <c r="BQ486" s="305"/>
      <c r="BR486" s="305"/>
      <c r="BS486" s="305"/>
      <c r="BT486" s="305"/>
      <c r="BU486" s="305"/>
      <c r="BV486" s="305"/>
      <c r="BW486" s="305"/>
      <c r="BX486" s="305"/>
      <c r="BY486" s="305"/>
      <c r="BZ486" s="305"/>
      <c r="CA486" s="305"/>
      <c r="CB486" s="305"/>
      <c r="CC486" s="305"/>
      <c r="CD486" s="305"/>
      <c r="CE486" s="305"/>
      <c r="CF486" s="305"/>
      <c r="CG486" s="305"/>
      <c r="CH486" s="305"/>
      <c r="CI486" s="305"/>
      <c r="CJ486" s="305"/>
      <c r="CK486" s="305"/>
      <c r="CL486" s="305"/>
      <c r="CM486" s="305"/>
      <c r="CN486" s="305"/>
      <c r="CO486" s="305"/>
      <c r="CP486" s="305"/>
      <c r="CQ486" s="305"/>
      <c r="CR486" s="305"/>
      <c r="CS486" s="305"/>
      <c r="CT486" s="305"/>
      <c r="CU486" s="305"/>
      <c r="CV486" s="305"/>
      <c r="CW486" s="305"/>
      <c r="CX486" s="305"/>
      <c r="CY486" s="305"/>
      <c r="CZ486" s="305"/>
      <c r="DA486" s="305"/>
    </row>
    <row r="487" spans="1:105" s="2" customFormat="1" ht="12.75">
      <c r="A487" s="305"/>
      <c r="B487" s="305"/>
      <c r="C487" s="305"/>
      <c r="D487" s="305"/>
      <c r="E487" s="305"/>
      <c r="F487" s="454"/>
      <c r="G487" s="454"/>
      <c r="H487" s="457"/>
      <c r="I487" s="459"/>
      <c r="J487" s="305"/>
      <c r="K487" s="305"/>
      <c r="L487" s="454"/>
      <c r="M487" s="305"/>
      <c r="N487" s="305"/>
      <c r="O487" s="305"/>
      <c r="P487" s="305"/>
      <c r="Q487" s="305"/>
      <c r="R487" s="305"/>
      <c r="S487" s="305"/>
      <c r="T487" s="305"/>
      <c r="U487" s="305"/>
      <c r="V487" s="305"/>
      <c r="W487" s="305"/>
      <c r="X487" s="305"/>
      <c r="Y487" s="305"/>
      <c r="Z487" s="305"/>
      <c r="AA487" s="305"/>
      <c r="AB487" s="305"/>
      <c r="AC487" s="305"/>
      <c r="AD487" s="305"/>
      <c r="AE487" s="305"/>
      <c r="AF487" s="305"/>
      <c r="AG487" s="305"/>
      <c r="AH487" s="305"/>
      <c r="AI487" s="305"/>
      <c r="AJ487" s="305"/>
      <c r="AK487" s="305"/>
      <c r="AL487" s="305"/>
      <c r="AM487" s="305"/>
      <c r="AN487" s="305"/>
      <c r="AO487" s="305"/>
      <c r="AP487" s="305"/>
      <c r="AQ487" s="305"/>
      <c r="AR487" s="305"/>
      <c r="AS487" s="305"/>
      <c r="AT487" s="305"/>
      <c r="AU487" s="305"/>
      <c r="AV487" s="305"/>
      <c r="AW487" s="305"/>
      <c r="AX487" s="305"/>
      <c r="AY487" s="305"/>
      <c r="AZ487" s="305"/>
      <c r="BA487" s="305"/>
      <c r="BB487" s="305"/>
      <c r="BC487" s="305"/>
      <c r="BD487" s="305"/>
      <c r="BE487" s="305"/>
      <c r="BF487" s="305"/>
      <c r="BG487" s="305"/>
      <c r="BH487" s="305"/>
      <c r="BI487" s="305"/>
      <c r="BJ487" s="305"/>
      <c r="BK487" s="305"/>
      <c r="BL487" s="305"/>
      <c r="BM487" s="305"/>
      <c r="BN487" s="305"/>
      <c r="BO487" s="305"/>
      <c r="BP487" s="305"/>
      <c r="BQ487" s="305"/>
      <c r="BR487" s="305"/>
      <c r="BS487" s="305"/>
      <c r="BT487" s="305"/>
      <c r="BU487" s="305"/>
      <c r="BV487" s="305"/>
      <c r="BW487" s="305"/>
      <c r="BX487" s="305"/>
      <c r="BY487" s="305"/>
      <c r="BZ487" s="305"/>
      <c r="CA487" s="305"/>
      <c r="CB487" s="305"/>
      <c r="CC487" s="305"/>
      <c r="CD487" s="305"/>
      <c r="CE487" s="305"/>
      <c r="CF487" s="305"/>
      <c r="CG487" s="305"/>
      <c r="CH487" s="305"/>
      <c r="CI487" s="305"/>
      <c r="CJ487" s="305"/>
      <c r="CK487" s="305"/>
      <c r="CL487" s="305"/>
      <c r="CM487" s="305"/>
      <c r="CN487" s="305"/>
      <c r="CO487" s="305"/>
      <c r="CP487" s="305"/>
      <c r="CQ487" s="305"/>
      <c r="CR487" s="305"/>
      <c r="CS487" s="305"/>
      <c r="CT487" s="305"/>
      <c r="CU487" s="305"/>
      <c r="CV487" s="305"/>
      <c r="CW487" s="305"/>
      <c r="CX487" s="305"/>
      <c r="CY487" s="305"/>
      <c r="CZ487" s="305"/>
      <c r="DA487" s="305"/>
    </row>
    <row r="488" spans="1:105" s="2" customFormat="1" ht="12.75">
      <c r="A488" s="305"/>
      <c r="B488" s="305"/>
      <c r="C488" s="305"/>
      <c r="D488" s="305"/>
      <c r="E488" s="305"/>
      <c r="F488" s="454"/>
      <c r="G488" s="454"/>
      <c r="H488" s="457"/>
      <c r="I488" s="459"/>
      <c r="J488" s="305"/>
      <c r="K488" s="305"/>
      <c r="L488" s="454"/>
      <c r="M488" s="305"/>
      <c r="N488" s="305"/>
      <c r="O488" s="305"/>
      <c r="P488" s="305"/>
      <c r="Q488" s="305"/>
      <c r="R488" s="305"/>
      <c r="S488" s="305"/>
      <c r="T488" s="305"/>
      <c r="U488" s="305"/>
      <c r="V488" s="305"/>
      <c r="W488" s="305"/>
      <c r="X488" s="305"/>
      <c r="Y488" s="305"/>
      <c r="Z488" s="305"/>
      <c r="AA488" s="305"/>
      <c r="AB488" s="305"/>
      <c r="AC488" s="305"/>
      <c r="AD488" s="305"/>
      <c r="AE488" s="305"/>
      <c r="AF488" s="305"/>
      <c r="AG488" s="305"/>
      <c r="AH488" s="305"/>
      <c r="AI488" s="305"/>
      <c r="AJ488" s="305"/>
      <c r="AK488" s="305"/>
      <c r="AL488" s="305"/>
      <c r="AM488" s="305"/>
      <c r="AN488" s="305"/>
      <c r="AO488" s="305"/>
      <c r="AP488" s="305"/>
      <c r="AQ488" s="305"/>
      <c r="AR488" s="305"/>
      <c r="AS488" s="305"/>
      <c r="AT488" s="305"/>
      <c r="AU488" s="305"/>
      <c r="AV488" s="305"/>
      <c r="AW488" s="305"/>
      <c r="AX488" s="305"/>
      <c r="AY488" s="305"/>
      <c r="AZ488" s="305"/>
      <c r="BA488" s="305"/>
      <c r="BB488" s="305"/>
      <c r="BC488" s="305"/>
      <c r="BD488" s="305"/>
      <c r="BE488" s="305"/>
      <c r="BF488" s="305"/>
      <c r="BG488" s="305"/>
      <c r="BH488" s="305"/>
      <c r="BI488" s="305"/>
      <c r="BJ488" s="305"/>
      <c r="BK488" s="305"/>
      <c r="BL488" s="305"/>
      <c r="BM488" s="305"/>
      <c r="BN488" s="305"/>
      <c r="BO488" s="305"/>
      <c r="BP488" s="305"/>
      <c r="BQ488" s="305"/>
      <c r="BR488" s="305"/>
      <c r="BS488" s="305"/>
      <c r="BT488" s="305"/>
      <c r="BU488" s="305"/>
      <c r="BV488" s="305"/>
      <c r="BW488" s="305"/>
      <c r="BX488" s="305"/>
      <c r="BY488" s="305"/>
      <c r="BZ488" s="305"/>
      <c r="CA488" s="305"/>
      <c r="CB488" s="305"/>
      <c r="CC488" s="305"/>
      <c r="CD488" s="305"/>
      <c r="CE488" s="305"/>
      <c r="CF488" s="305"/>
      <c r="CG488" s="305"/>
      <c r="CH488" s="305"/>
      <c r="CI488" s="305"/>
      <c r="CJ488" s="305"/>
      <c r="CK488" s="305"/>
      <c r="CL488" s="305"/>
      <c r="CM488" s="305"/>
      <c r="CN488" s="305"/>
      <c r="CO488" s="305"/>
      <c r="CP488" s="305"/>
      <c r="CQ488" s="305"/>
      <c r="CR488" s="305"/>
      <c r="CS488" s="305"/>
      <c r="CT488" s="305"/>
      <c r="CU488" s="305"/>
      <c r="CV488" s="305"/>
      <c r="CW488" s="305"/>
      <c r="CX488" s="305"/>
      <c r="CY488" s="305"/>
      <c r="CZ488" s="305"/>
      <c r="DA488" s="305"/>
    </row>
    <row r="489" spans="1:105" s="2" customFormat="1" ht="12.75">
      <c r="A489" s="305"/>
      <c r="B489" s="305"/>
      <c r="C489" s="305"/>
      <c r="D489" s="305"/>
      <c r="E489" s="305"/>
      <c r="F489" s="454"/>
      <c r="G489" s="454"/>
      <c r="H489" s="457"/>
      <c r="I489" s="459"/>
      <c r="J489" s="305"/>
      <c r="K489" s="305"/>
      <c r="L489" s="454"/>
      <c r="M489" s="305"/>
      <c r="N489" s="305"/>
      <c r="O489" s="305"/>
      <c r="P489" s="305"/>
      <c r="Q489" s="305"/>
      <c r="R489" s="305"/>
      <c r="S489" s="305"/>
      <c r="T489" s="305"/>
      <c r="U489" s="305"/>
      <c r="V489" s="305"/>
      <c r="W489" s="305"/>
      <c r="X489" s="305"/>
      <c r="Y489" s="305"/>
      <c r="Z489" s="305"/>
      <c r="AA489" s="305"/>
      <c r="AB489" s="305"/>
      <c r="AC489" s="305"/>
      <c r="AD489" s="305"/>
      <c r="AE489" s="305"/>
      <c r="AF489" s="305"/>
      <c r="AG489" s="305"/>
      <c r="AH489" s="305"/>
      <c r="AI489" s="305"/>
      <c r="AJ489" s="305"/>
      <c r="AK489" s="305"/>
      <c r="AL489" s="305"/>
      <c r="AM489" s="305"/>
      <c r="AN489" s="305"/>
      <c r="AO489" s="305"/>
      <c r="AP489" s="305"/>
      <c r="AQ489" s="305"/>
      <c r="AR489" s="305"/>
      <c r="AS489" s="305"/>
      <c r="AT489" s="305"/>
      <c r="AU489" s="305"/>
      <c r="AV489" s="305"/>
      <c r="AW489" s="305"/>
      <c r="AX489" s="305"/>
      <c r="AY489" s="305"/>
      <c r="AZ489" s="305"/>
      <c r="BA489" s="305"/>
      <c r="BB489" s="305"/>
      <c r="BC489" s="305"/>
      <c r="BD489" s="305"/>
      <c r="BE489" s="305"/>
      <c r="BF489" s="305"/>
      <c r="BG489" s="305"/>
      <c r="BH489" s="305"/>
      <c r="BI489" s="305"/>
      <c r="BJ489" s="305"/>
      <c r="BK489" s="305"/>
      <c r="BL489" s="305"/>
      <c r="BM489" s="305"/>
      <c r="BN489" s="305"/>
      <c r="BO489" s="305"/>
      <c r="BP489" s="305"/>
      <c r="BQ489" s="305"/>
      <c r="BR489" s="305"/>
      <c r="BS489" s="305"/>
      <c r="BT489" s="305"/>
      <c r="BU489" s="305"/>
      <c r="BV489" s="305"/>
      <c r="BW489" s="305"/>
      <c r="BX489" s="305"/>
      <c r="BY489" s="305"/>
      <c r="BZ489" s="305"/>
      <c r="CA489" s="305"/>
      <c r="CB489" s="305"/>
      <c r="CC489" s="305"/>
      <c r="CD489" s="305"/>
      <c r="CE489" s="305"/>
      <c r="CF489" s="305"/>
      <c r="CG489" s="305"/>
      <c r="CH489" s="305"/>
      <c r="CI489" s="305"/>
      <c r="CJ489" s="305"/>
      <c r="CK489" s="305"/>
      <c r="CL489" s="305"/>
      <c r="CM489" s="305"/>
      <c r="CN489" s="305"/>
      <c r="CO489" s="305"/>
      <c r="CP489" s="305"/>
      <c r="CQ489" s="305"/>
      <c r="CR489" s="305"/>
      <c r="CS489" s="305"/>
      <c r="CT489" s="305"/>
      <c r="CU489" s="305"/>
      <c r="CV489" s="305"/>
      <c r="CW489" s="305"/>
      <c r="CX489" s="305"/>
      <c r="CY489" s="305"/>
      <c r="CZ489" s="305"/>
      <c r="DA489" s="305"/>
    </row>
    <row r="490" spans="1:105" s="2" customFormat="1" ht="12.75">
      <c r="A490" s="305"/>
      <c r="B490" s="305"/>
      <c r="C490" s="305"/>
      <c r="D490" s="305"/>
      <c r="E490" s="305"/>
      <c r="F490" s="454"/>
      <c r="G490" s="454"/>
      <c r="H490" s="457"/>
      <c r="I490" s="459"/>
      <c r="J490" s="305"/>
      <c r="K490" s="305"/>
      <c r="L490" s="454"/>
      <c r="M490" s="305"/>
      <c r="N490" s="305"/>
      <c r="O490" s="305"/>
      <c r="P490" s="305"/>
      <c r="Q490" s="305"/>
      <c r="R490" s="305"/>
      <c r="S490" s="305"/>
      <c r="T490" s="305"/>
      <c r="U490" s="305"/>
      <c r="V490" s="305"/>
      <c r="W490" s="305"/>
      <c r="X490" s="305"/>
      <c r="Y490" s="305"/>
      <c r="Z490" s="305"/>
      <c r="AA490" s="305"/>
      <c r="AB490" s="305"/>
      <c r="AC490" s="305"/>
      <c r="AD490" s="305"/>
      <c r="AE490" s="305"/>
      <c r="AF490" s="305"/>
      <c r="AG490" s="305"/>
      <c r="AH490" s="305"/>
      <c r="AI490" s="305"/>
      <c r="AJ490" s="305"/>
      <c r="AK490" s="305"/>
      <c r="AL490" s="305"/>
      <c r="AM490" s="305"/>
      <c r="AN490" s="305"/>
      <c r="AO490" s="305"/>
      <c r="AP490" s="305"/>
      <c r="AQ490" s="305"/>
      <c r="AR490" s="305"/>
      <c r="AS490" s="305"/>
      <c r="AT490" s="305"/>
      <c r="AU490" s="305"/>
      <c r="AV490" s="305"/>
      <c r="AW490" s="305"/>
      <c r="AX490" s="305"/>
      <c r="AY490" s="305"/>
      <c r="AZ490" s="305"/>
      <c r="BA490" s="305"/>
      <c r="BB490" s="305"/>
      <c r="BC490" s="305"/>
      <c r="BD490" s="305"/>
      <c r="BE490" s="305"/>
      <c r="BF490" s="305"/>
      <c r="BG490" s="305"/>
      <c r="BH490" s="305"/>
      <c r="BI490" s="305"/>
      <c r="BJ490" s="305"/>
      <c r="BK490" s="305"/>
      <c r="BL490" s="305"/>
      <c r="BM490" s="305"/>
      <c r="BN490" s="305"/>
      <c r="BO490" s="305"/>
      <c r="BP490" s="305"/>
      <c r="BQ490" s="305"/>
      <c r="BR490" s="305"/>
      <c r="BS490" s="305"/>
      <c r="BT490" s="305"/>
      <c r="BU490" s="305"/>
      <c r="BV490" s="305"/>
      <c r="BW490" s="305"/>
      <c r="BX490" s="305"/>
      <c r="BY490" s="305"/>
      <c r="BZ490" s="305"/>
      <c r="CA490" s="305"/>
      <c r="CB490" s="305"/>
      <c r="CC490" s="305"/>
      <c r="CD490" s="305"/>
      <c r="CE490" s="305"/>
      <c r="CF490" s="305"/>
      <c r="CG490" s="305"/>
      <c r="CH490" s="305"/>
      <c r="CI490" s="305"/>
      <c r="CJ490" s="305"/>
      <c r="CK490" s="305"/>
      <c r="CL490" s="305"/>
      <c r="CM490" s="305"/>
      <c r="CN490" s="305"/>
      <c r="CO490" s="305"/>
      <c r="CP490" s="305"/>
      <c r="CQ490" s="305"/>
      <c r="CR490" s="305"/>
      <c r="CS490" s="305"/>
      <c r="CT490" s="305"/>
      <c r="CU490" s="305"/>
      <c r="CV490" s="305"/>
      <c r="CW490" s="305"/>
      <c r="CX490" s="305"/>
      <c r="CY490" s="305"/>
      <c r="CZ490" s="305"/>
      <c r="DA490" s="305"/>
    </row>
    <row r="491" spans="1:105" s="2" customFormat="1" ht="12.75">
      <c r="A491" s="305"/>
      <c r="B491" s="305"/>
      <c r="C491" s="305"/>
      <c r="D491" s="305"/>
      <c r="E491" s="305"/>
      <c r="F491" s="454"/>
      <c r="G491" s="454"/>
      <c r="H491" s="457"/>
      <c r="I491" s="459"/>
      <c r="J491" s="305"/>
      <c r="K491" s="305"/>
      <c r="L491" s="454"/>
      <c r="M491" s="305"/>
      <c r="N491" s="305"/>
      <c r="O491" s="305"/>
      <c r="P491" s="305"/>
      <c r="Q491" s="305"/>
      <c r="R491" s="305"/>
      <c r="S491" s="305"/>
      <c r="T491" s="305"/>
      <c r="U491" s="305"/>
      <c r="V491" s="305"/>
      <c r="W491" s="305"/>
      <c r="X491" s="305"/>
      <c r="Y491" s="305"/>
      <c r="Z491" s="305"/>
      <c r="AA491" s="305"/>
      <c r="AB491" s="305"/>
      <c r="AC491" s="305"/>
      <c r="AD491" s="305"/>
      <c r="AE491" s="305"/>
      <c r="AF491" s="305"/>
      <c r="AG491" s="305"/>
      <c r="AH491" s="305"/>
      <c r="AI491" s="305"/>
      <c r="AJ491" s="305"/>
      <c r="AK491" s="305"/>
      <c r="AL491" s="305"/>
      <c r="AM491" s="305"/>
      <c r="AN491" s="305"/>
      <c r="AO491" s="305"/>
      <c r="AP491" s="305"/>
      <c r="AQ491" s="305"/>
      <c r="AR491" s="305"/>
      <c r="AS491" s="305"/>
      <c r="AT491" s="305"/>
      <c r="AU491" s="305"/>
      <c r="AV491" s="305"/>
      <c r="AW491" s="305"/>
      <c r="AX491" s="305"/>
      <c r="AY491" s="305"/>
      <c r="AZ491" s="305"/>
      <c r="BA491" s="305"/>
      <c r="BB491" s="305"/>
      <c r="BC491" s="305"/>
      <c r="BD491" s="305"/>
      <c r="BE491" s="305"/>
      <c r="BF491" s="305"/>
      <c r="BG491" s="305"/>
      <c r="BH491" s="305"/>
      <c r="BI491" s="305"/>
      <c r="BJ491" s="305"/>
      <c r="BK491" s="305"/>
      <c r="BL491" s="305"/>
      <c r="BM491" s="305"/>
      <c r="BN491" s="305"/>
      <c r="BO491" s="305"/>
      <c r="BP491" s="305"/>
      <c r="BQ491" s="305"/>
      <c r="BR491" s="305"/>
      <c r="BS491" s="305"/>
      <c r="BT491" s="305"/>
      <c r="BU491" s="305"/>
      <c r="BV491" s="305"/>
      <c r="BW491" s="305"/>
      <c r="BX491" s="305"/>
      <c r="BY491" s="305"/>
      <c r="BZ491" s="305"/>
      <c r="CA491" s="305"/>
      <c r="CB491" s="305"/>
      <c r="CC491" s="305"/>
      <c r="CD491" s="305"/>
      <c r="CE491" s="305"/>
      <c r="CF491" s="305"/>
      <c r="CG491" s="305"/>
      <c r="CH491" s="305"/>
      <c r="CI491" s="305"/>
      <c r="CJ491" s="305"/>
      <c r="CK491" s="305"/>
      <c r="CL491" s="305"/>
      <c r="CM491" s="305"/>
      <c r="CN491" s="305"/>
      <c r="CO491" s="305"/>
      <c r="CP491" s="305"/>
      <c r="CQ491" s="305"/>
      <c r="CR491" s="305"/>
      <c r="CS491" s="305"/>
      <c r="CT491" s="305"/>
      <c r="CU491" s="305"/>
      <c r="CV491" s="305"/>
      <c r="CW491" s="305"/>
      <c r="CX491" s="305"/>
      <c r="CY491" s="305"/>
      <c r="CZ491" s="305"/>
      <c r="DA491" s="305"/>
    </row>
    <row r="492" spans="1:105" s="2" customFormat="1" ht="12.75">
      <c r="A492" s="305"/>
      <c r="B492" s="305"/>
      <c r="C492" s="305"/>
      <c r="D492" s="305"/>
      <c r="E492" s="305"/>
      <c r="F492" s="454"/>
      <c r="G492" s="454"/>
      <c r="H492" s="457"/>
      <c r="I492" s="459"/>
      <c r="J492" s="305"/>
      <c r="K492" s="305"/>
      <c r="L492" s="454"/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/>
      <c r="AA492" s="305"/>
      <c r="AB492" s="305"/>
      <c r="AC492" s="305"/>
      <c r="AD492" s="305"/>
      <c r="AE492" s="305"/>
      <c r="AF492" s="305"/>
      <c r="AG492" s="305"/>
      <c r="AH492" s="305"/>
      <c r="AI492" s="305"/>
      <c r="AJ492" s="305"/>
      <c r="AK492" s="305"/>
      <c r="AL492" s="305"/>
      <c r="AM492" s="305"/>
      <c r="AN492" s="305"/>
      <c r="AO492" s="305"/>
      <c r="AP492" s="305"/>
      <c r="AQ492" s="305"/>
      <c r="AR492" s="305"/>
      <c r="AS492" s="305"/>
      <c r="AT492" s="305"/>
      <c r="AU492" s="305"/>
      <c r="AV492" s="305"/>
      <c r="AW492" s="305"/>
      <c r="AX492" s="305"/>
      <c r="AY492" s="305"/>
      <c r="AZ492" s="305"/>
      <c r="BA492" s="305"/>
      <c r="BB492" s="305"/>
      <c r="BC492" s="305"/>
      <c r="BD492" s="305"/>
      <c r="BE492" s="305"/>
      <c r="BF492" s="305"/>
      <c r="BG492" s="305"/>
      <c r="BH492" s="305"/>
      <c r="BI492" s="305"/>
      <c r="BJ492" s="305"/>
      <c r="BK492" s="305"/>
      <c r="BL492" s="305"/>
      <c r="BM492" s="305"/>
      <c r="BN492" s="305"/>
      <c r="BO492" s="305"/>
      <c r="BP492" s="305"/>
      <c r="BQ492" s="305"/>
      <c r="BR492" s="305"/>
      <c r="BS492" s="305"/>
      <c r="BT492" s="305"/>
      <c r="BU492" s="305"/>
      <c r="BV492" s="305"/>
      <c r="BW492" s="305"/>
      <c r="BX492" s="305"/>
      <c r="BY492" s="305"/>
      <c r="BZ492" s="305"/>
      <c r="CA492" s="305"/>
      <c r="CB492" s="305"/>
      <c r="CC492" s="305"/>
      <c r="CD492" s="305"/>
      <c r="CE492" s="305"/>
      <c r="CF492" s="305"/>
      <c r="CG492" s="305"/>
      <c r="CH492" s="305"/>
      <c r="CI492" s="305"/>
      <c r="CJ492" s="305"/>
      <c r="CK492" s="305"/>
      <c r="CL492" s="305"/>
      <c r="CM492" s="305"/>
      <c r="CN492" s="305"/>
      <c r="CO492" s="305"/>
      <c r="CP492" s="305"/>
      <c r="CQ492" s="305"/>
      <c r="CR492" s="305"/>
      <c r="CS492" s="305"/>
      <c r="CT492" s="305"/>
      <c r="CU492" s="305"/>
      <c r="CV492" s="305"/>
      <c r="CW492" s="305"/>
      <c r="CX492" s="305"/>
      <c r="CY492" s="305"/>
      <c r="CZ492" s="305"/>
      <c r="DA492" s="305"/>
    </row>
    <row r="493" spans="1:105" s="2" customFormat="1" ht="12.75">
      <c r="A493" s="305"/>
      <c r="B493" s="305"/>
      <c r="C493" s="305"/>
      <c r="D493" s="305"/>
      <c r="E493" s="305"/>
      <c r="F493" s="454"/>
      <c r="G493" s="454"/>
      <c r="H493" s="457"/>
      <c r="I493" s="459"/>
      <c r="J493" s="305"/>
      <c r="K493" s="305"/>
      <c r="L493" s="454"/>
      <c r="M493" s="305"/>
      <c r="N493" s="305"/>
      <c r="O493" s="305"/>
      <c r="P493" s="305"/>
      <c r="Q493" s="305"/>
      <c r="R493" s="305"/>
      <c r="S493" s="305"/>
      <c r="T493" s="305"/>
      <c r="U493" s="305"/>
      <c r="V493" s="305"/>
      <c r="W493" s="305"/>
      <c r="X493" s="305"/>
      <c r="Y493" s="305"/>
      <c r="Z493" s="305"/>
      <c r="AA493" s="305"/>
      <c r="AB493" s="305"/>
      <c r="AC493" s="305"/>
      <c r="AD493" s="305"/>
      <c r="AE493" s="305"/>
      <c r="AF493" s="305"/>
      <c r="AG493" s="305"/>
      <c r="AH493" s="305"/>
      <c r="AI493" s="305"/>
      <c r="AJ493" s="305"/>
      <c r="AK493" s="305"/>
      <c r="AL493" s="305"/>
      <c r="AM493" s="305"/>
      <c r="AN493" s="305"/>
      <c r="AO493" s="305"/>
      <c r="AP493" s="305"/>
      <c r="AQ493" s="305"/>
      <c r="AR493" s="305"/>
      <c r="AS493" s="305"/>
      <c r="AT493" s="305"/>
      <c r="AU493" s="305"/>
      <c r="AV493" s="305"/>
      <c r="AW493" s="305"/>
      <c r="AX493" s="305"/>
      <c r="AY493" s="305"/>
      <c r="AZ493" s="305"/>
      <c r="BA493" s="305"/>
      <c r="BB493" s="305"/>
      <c r="BC493" s="305"/>
      <c r="BD493" s="305"/>
      <c r="BE493" s="305"/>
      <c r="BF493" s="305"/>
      <c r="BG493" s="305"/>
      <c r="BH493" s="305"/>
      <c r="BI493" s="305"/>
      <c r="BJ493" s="305"/>
      <c r="BK493" s="305"/>
      <c r="BL493" s="305"/>
      <c r="BM493" s="305"/>
      <c r="BN493" s="305"/>
      <c r="BO493" s="305"/>
      <c r="BP493" s="305"/>
      <c r="BQ493" s="305"/>
      <c r="BR493" s="305"/>
      <c r="BS493" s="305"/>
      <c r="BT493" s="305"/>
      <c r="BU493" s="305"/>
      <c r="BV493" s="305"/>
      <c r="BW493" s="305"/>
      <c r="BX493" s="305"/>
      <c r="BY493" s="305"/>
      <c r="BZ493" s="305"/>
      <c r="CA493" s="305"/>
      <c r="CB493" s="305"/>
      <c r="CC493" s="305"/>
      <c r="CD493" s="305"/>
      <c r="CE493" s="305"/>
      <c r="CF493" s="305"/>
      <c r="CG493" s="305"/>
      <c r="CH493" s="305"/>
      <c r="CI493" s="305"/>
      <c r="CJ493" s="305"/>
      <c r="CK493" s="305"/>
      <c r="CL493" s="305"/>
      <c r="CM493" s="305"/>
      <c r="CN493" s="305"/>
      <c r="CO493" s="305"/>
      <c r="CP493" s="305"/>
      <c r="CQ493" s="305"/>
      <c r="CR493" s="305"/>
      <c r="CS493" s="305"/>
      <c r="CT493" s="305"/>
      <c r="CU493" s="305"/>
      <c r="CV493" s="305"/>
      <c r="CW493" s="305"/>
      <c r="CX493" s="305"/>
      <c r="CY493" s="305"/>
      <c r="CZ493" s="305"/>
      <c r="DA493" s="305"/>
    </row>
    <row r="494" spans="1:105" s="2" customFormat="1" ht="12.75">
      <c r="A494" s="305"/>
      <c r="B494" s="305"/>
      <c r="C494" s="305"/>
      <c r="D494" s="305"/>
      <c r="E494" s="305"/>
      <c r="F494" s="454"/>
      <c r="G494" s="454"/>
      <c r="H494" s="457"/>
      <c r="I494" s="459"/>
      <c r="J494" s="305"/>
      <c r="K494" s="305"/>
      <c r="L494" s="454"/>
      <c r="M494" s="305"/>
      <c r="N494" s="305"/>
      <c r="O494" s="305"/>
      <c r="P494" s="305"/>
      <c r="Q494" s="305"/>
      <c r="R494" s="305"/>
      <c r="S494" s="305"/>
      <c r="T494" s="305"/>
      <c r="U494" s="305"/>
      <c r="V494" s="305"/>
      <c r="W494" s="305"/>
      <c r="X494" s="305"/>
      <c r="Y494" s="305"/>
      <c r="Z494" s="305"/>
      <c r="AA494" s="305"/>
      <c r="AB494" s="305"/>
      <c r="AC494" s="305"/>
      <c r="AD494" s="305"/>
      <c r="AE494" s="305"/>
      <c r="AF494" s="305"/>
      <c r="AG494" s="305"/>
      <c r="AH494" s="305"/>
      <c r="AI494" s="305"/>
      <c r="AJ494" s="305"/>
      <c r="AK494" s="305"/>
      <c r="AL494" s="305"/>
      <c r="AM494" s="305"/>
      <c r="AN494" s="305"/>
      <c r="AO494" s="305"/>
      <c r="AP494" s="305"/>
      <c r="AQ494" s="305"/>
      <c r="AR494" s="305"/>
      <c r="AS494" s="305"/>
      <c r="AT494" s="305"/>
      <c r="AU494" s="305"/>
      <c r="AV494" s="305"/>
      <c r="AW494" s="305"/>
      <c r="AX494" s="305"/>
      <c r="AY494" s="305"/>
      <c r="AZ494" s="305"/>
      <c r="BA494" s="305"/>
      <c r="BB494" s="305"/>
      <c r="BC494" s="305"/>
      <c r="BD494" s="305"/>
      <c r="BE494" s="305"/>
      <c r="BF494" s="305"/>
      <c r="BG494" s="305"/>
      <c r="BH494" s="305"/>
      <c r="BI494" s="305"/>
      <c r="BJ494" s="305"/>
      <c r="BK494" s="305"/>
      <c r="BL494" s="305"/>
      <c r="BM494" s="305"/>
      <c r="BN494" s="305"/>
      <c r="BO494" s="305"/>
      <c r="BP494" s="305"/>
      <c r="BQ494" s="305"/>
      <c r="BR494" s="305"/>
      <c r="BS494" s="305"/>
      <c r="BT494" s="305"/>
      <c r="BU494" s="305"/>
      <c r="BV494" s="305"/>
      <c r="BW494" s="305"/>
      <c r="BX494" s="305"/>
      <c r="BY494" s="305"/>
      <c r="BZ494" s="305"/>
      <c r="CA494" s="305"/>
      <c r="CB494" s="305"/>
      <c r="CC494" s="305"/>
      <c r="CD494" s="305"/>
      <c r="CE494" s="305"/>
      <c r="CF494" s="305"/>
      <c r="CG494" s="305"/>
      <c r="CH494" s="305"/>
      <c r="CI494" s="305"/>
      <c r="CJ494" s="305"/>
      <c r="CK494" s="305"/>
      <c r="CL494" s="305"/>
      <c r="CM494" s="305"/>
      <c r="CN494" s="305"/>
      <c r="CO494" s="305"/>
      <c r="CP494" s="305"/>
      <c r="CQ494" s="305"/>
      <c r="CR494" s="305"/>
      <c r="CS494" s="305"/>
      <c r="CT494" s="305"/>
      <c r="CU494" s="305"/>
      <c r="CV494" s="305"/>
      <c r="CW494" s="305"/>
      <c r="CX494" s="305"/>
      <c r="CY494" s="305"/>
      <c r="CZ494" s="305"/>
      <c r="DA494" s="305"/>
    </row>
    <row r="495" spans="6:12" s="2" customFormat="1" ht="12.75">
      <c r="F495" s="3"/>
      <c r="G495" s="3"/>
      <c r="H495" s="457"/>
      <c r="I495" s="460"/>
      <c r="L495" s="3"/>
    </row>
    <row r="496" spans="6:12" s="2" customFormat="1" ht="12.75">
      <c r="F496" s="3"/>
      <c r="G496" s="3"/>
      <c r="H496" s="457"/>
      <c r="I496" s="460"/>
      <c r="L496" s="3"/>
    </row>
    <row r="497" spans="6:12" s="2" customFormat="1" ht="12.75">
      <c r="F497" s="3"/>
      <c r="G497" s="3"/>
      <c r="H497" s="457"/>
      <c r="I497" s="460"/>
      <c r="L497" s="3"/>
    </row>
    <row r="498" spans="6:12" s="2" customFormat="1" ht="12.75">
      <c r="F498" s="3"/>
      <c r="G498" s="3"/>
      <c r="H498" s="457"/>
      <c r="I498" s="460"/>
      <c r="L498" s="3"/>
    </row>
    <row r="499" spans="6:12" s="2" customFormat="1" ht="12.75">
      <c r="F499" s="3"/>
      <c r="G499" s="3"/>
      <c r="H499" s="457"/>
      <c r="I499" s="460"/>
      <c r="L499" s="3"/>
    </row>
    <row r="500" spans="6:12" s="2" customFormat="1" ht="12.75">
      <c r="F500" s="3"/>
      <c r="G500" s="3"/>
      <c r="H500" s="457"/>
      <c r="I500" s="460"/>
      <c r="L500" s="3"/>
    </row>
    <row r="501" spans="6:12" s="2" customFormat="1" ht="12.75">
      <c r="F501" s="3"/>
      <c r="G501" s="3"/>
      <c r="H501" s="457"/>
      <c r="I501" s="460"/>
      <c r="L501" s="3"/>
    </row>
    <row r="502" spans="6:12" s="2" customFormat="1" ht="12.75">
      <c r="F502" s="3"/>
      <c r="G502" s="3"/>
      <c r="H502" s="457"/>
      <c r="I502" s="460"/>
      <c r="L502" s="3"/>
    </row>
    <row r="503" spans="6:12" s="2" customFormat="1" ht="12.75">
      <c r="F503" s="3"/>
      <c r="G503" s="3"/>
      <c r="H503" s="457"/>
      <c r="I503" s="460"/>
      <c r="L503" s="3"/>
    </row>
    <row r="504" spans="6:12" s="2" customFormat="1" ht="12.75">
      <c r="F504" s="3"/>
      <c r="G504" s="3"/>
      <c r="H504" s="457"/>
      <c r="I504" s="460"/>
      <c r="L504" s="3"/>
    </row>
    <row r="505" spans="6:12" s="2" customFormat="1" ht="12.75">
      <c r="F505" s="3"/>
      <c r="G505" s="3"/>
      <c r="H505" s="457"/>
      <c r="I505" s="460"/>
      <c r="L505" s="3"/>
    </row>
    <row r="506" spans="6:12" s="2" customFormat="1" ht="12.75">
      <c r="F506" s="3"/>
      <c r="G506" s="3"/>
      <c r="H506" s="457"/>
      <c r="I506" s="460"/>
      <c r="L506" s="3"/>
    </row>
    <row r="507" spans="6:12" s="2" customFormat="1" ht="12.75">
      <c r="F507" s="3"/>
      <c r="G507" s="3"/>
      <c r="H507" s="457"/>
      <c r="I507" s="460"/>
      <c r="L507" s="3"/>
    </row>
    <row r="508" spans="6:12" s="2" customFormat="1" ht="12.75">
      <c r="F508" s="3"/>
      <c r="G508" s="3"/>
      <c r="H508" s="457"/>
      <c r="I508" s="460"/>
      <c r="L508" s="3"/>
    </row>
    <row r="509" spans="6:12" s="2" customFormat="1" ht="12.75">
      <c r="F509" s="3"/>
      <c r="G509" s="3"/>
      <c r="H509" s="457"/>
      <c r="I509" s="460"/>
      <c r="L509" s="3"/>
    </row>
    <row r="510" spans="6:12" s="2" customFormat="1" ht="12.75">
      <c r="F510" s="3"/>
      <c r="G510" s="3"/>
      <c r="H510" s="457"/>
      <c r="I510" s="460"/>
      <c r="L510" s="3"/>
    </row>
    <row r="511" spans="6:12" s="2" customFormat="1" ht="12.75">
      <c r="F511" s="3"/>
      <c r="G511" s="3"/>
      <c r="H511" s="457"/>
      <c r="I511" s="460"/>
      <c r="L511" s="3"/>
    </row>
    <row r="512" spans="6:12" s="2" customFormat="1" ht="12.75">
      <c r="F512" s="3"/>
      <c r="G512" s="3"/>
      <c r="H512" s="457"/>
      <c r="I512" s="460"/>
      <c r="L512" s="3"/>
    </row>
    <row r="513" spans="6:12" s="2" customFormat="1" ht="12.75">
      <c r="F513" s="3"/>
      <c r="G513" s="3"/>
      <c r="H513" s="457"/>
      <c r="I513" s="460"/>
      <c r="L513" s="3"/>
    </row>
    <row r="514" spans="6:12" s="2" customFormat="1" ht="12.75">
      <c r="F514" s="3"/>
      <c r="G514" s="3"/>
      <c r="H514" s="457"/>
      <c r="I514" s="460"/>
      <c r="L514" s="3"/>
    </row>
    <row r="515" spans="6:12" s="2" customFormat="1" ht="12.75">
      <c r="F515" s="3"/>
      <c r="G515" s="3"/>
      <c r="H515" s="457"/>
      <c r="I515" s="460"/>
      <c r="L515" s="3"/>
    </row>
    <row r="516" spans="6:12" s="2" customFormat="1" ht="12.75">
      <c r="F516" s="3"/>
      <c r="G516" s="3"/>
      <c r="H516" s="457"/>
      <c r="I516" s="460"/>
      <c r="L516" s="3"/>
    </row>
    <row r="517" spans="6:12" s="2" customFormat="1" ht="12.75">
      <c r="F517" s="3"/>
      <c r="G517" s="3"/>
      <c r="H517" s="457"/>
      <c r="I517" s="460"/>
      <c r="L517" s="3"/>
    </row>
    <row r="518" spans="6:12" s="2" customFormat="1" ht="12.75">
      <c r="F518" s="3"/>
      <c r="G518" s="3"/>
      <c r="H518" s="457"/>
      <c r="I518" s="460"/>
      <c r="L518" s="3"/>
    </row>
    <row r="519" spans="6:12" s="2" customFormat="1" ht="12.75">
      <c r="F519" s="3"/>
      <c r="G519" s="3"/>
      <c r="H519" s="457"/>
      <c r="I519" s="460"/>
      <c r="L519" s="3"/>
    </row>
    <row r="520" spans="6:12" s="2" customFormat="1" ht="12.75">
      <c r="F520" s="3"/>
      <c r="G520" s="3"/>
      <c r="H520" s="457"/>
      <c r="I520" s="460"/>
      <c r="L520" s="3"/>
    </row>
    <row r="521" spans="6:12" s="2" customFormat="1" ht="12.75">
      <c r="F521" s="3"/>
      <c r="G521" s="3"/>
      <c r="H521" s="457"/>
      <c r="I521" s="460"/>
      <c r="L521" s="3"/>
    </row>
    <row r="522" spans="6:12" s="2" customFormat="1" ht="12.75">
      <c r="F522" s="3"/>
      <c r="G522" s="3"/>
      <c r="H522" s="457"/>
      <c r="I522" s="460"/>
      <c r="L522" s="3"/>
    </row>
    <row r="523" spans="6:12" s="2" customFormat="1" ht="12.75">
      <c r="F523" s="3"/>
      <c r="G523" s="3"/>
      <c r="H523" s="457"/>
      <c r="I523" s="460"/>
      <c r="L523" s="3"/>
    </row>
    <row r="524" spans="6:12" s="2" customFormat="1" ht="12.75">
      <c r="F524" s="3"/>
      <c r="G524" s="3"/>
      <c r="H524" s="457"/>
      <c r="I524" s="460"/>
      <c r="L524" s="3"/>
    </row>
    <row r="525" spans="6:12" s="2" customFormat="1" ht="12.75">
      <c r="F525" s="3"/>
      <c r="G525" s="3"/>
      <c r="H525" s="457"/>
      <c r="I525" s="460"/>
      <c r="L525" s="3"/>
    </row>
    <row r="526" spans="6:12" s="2" customFormat="1" ht="12.75">
      <c r="F526" s="3"/>
      <c r="G526" s="3"/>
      <c r="H526" s="457"/>
      <c r="I526" s="460"/>
      <c r="L526" s="3"/>
    </row>
    <row r="527" spans="6:12" s="2" customFormat="1" ht="12.75">
      <c r="F527" s="3"/>
      <c r="G527" s="3"/>
      <c r="H527" s="457"/>
      <c r="I527" s="460"/>
      <c r="L527" s="3"/>
    </row>
    <row r="528" spans="6:12" s="2" customFormat="1" ht="12.75">
      <c r="F528" s="3"/>
      <c r="G528" s="3"/>
      <c r="H528" s="457"/>
      <c r="I528" s="460"/>
      <c r="L528" s="3"/>
    </row>
    <row r="529" spans="6:12" s="2" customFormat="1" ht="12.75">
      <c r="F529" s="3"/>
      <c r="G529" s="3"/>
      <c r="H529" s="457"/>
      <c r="I529" s="460"/>
      <c r="L529" s="3"/>
    </row>
    <row r="530" spans="6:12" s="2" customFormat="1" ht="12.75">
      <c r="F530" s="3"/>
      <c r="G530" s="3"/>
      <c r="H530" s="457"/>
      <c r="I530" s="460"/>
      <c r="L530" s="3"/>
    </row>
    <row r="531" spans="6:12" s="2" customFormat="1" ht="12.75">
      <c r="F531" s="3"/>
      <c r="G531" s="3"/>
      <c r="H531" s="457"/>
      <c r="I531" s="460"/>
      <c r="L531" s="3"/>
    </row>
    <row r="532" spans="6:12" s="2" customFormat="1" ht="12.75">
      <c r="F532" s="3"/>
      <c r="G532" s="3"/>
      <c r="H532" s="457"/>
      <c r="I532" s="460"/>
      <c r="L532" s="3"/>
    </row>
    <row r="533" spans="6:12" s="2" customFormat="1" ht="12.75">
      <c r="F533" s="3"/>
      <c r="G533" s="3"/>
      <c r="H533" s="457"/>
      <c r="I533" s="460"/>
      <c r="L533" s="3"/>
    </row>
    <row r="534" spans="6:12" s="2" customFormat="1" ht="12.75">
      <c r="F534" s="3"/>
      <c r="G534" s="3"/>
      <c r="H534" s="457"/>
      <c r="I534" s="460"/>
      <c r="L534" s="3"/>
    </row>
    <row r="535" spans="6:12" s="2" customFormat="1" ht="12.75">
      <c r="F535" s="3"/>
      <c r="G535" s="3"/>
      <c r="H535" s="457"/>
      <c r="I535" s="460"/>
      <c r="L535" s="3"/>
    </row>
    <row r="536" spans="6:12" s="2" customFormat="1" ht="12.75">
      <c r="F536" s="3"/>
      <c r="G536" s="3"/>
      <c r="H536" s="457"/>
      <c r="I536" s="460"/>
      <c r="L536" s="3"/>
    </row>
    <row r="537" spans="6:12" s="2" customFormat="1" ht="12.75">
      <c r="F537" s="3"/>
      <c r="G537" s="3"/>
      <c r="H537" s="457"/>
      <c r="I537" s="460"/>
      <c r="L537" s="3"/>
    </row>
    <row r="538" spans="6:12" s="2" customFormat="1" ht="12.75">
      <c r="F538" s="3"/>
      <c r="G538" s="3"/>
      <c r="H538" s="457"/>
      <c r="I538" s="460"/>
      <c r="L538" s="3"/>
    </row>
    <row r="539" spans="6:12" s="2" customFormat="1" ht="12.75">
      <c r="F539" s="3"/>
      <c r="G539" s="3"/>
      <c r="H539" s="457"/>
      <c r="I539" s="460"/>
      <c r="L539" s="3"/>
    </row>
    <row r="540" spans="6:12" s="2" customFormat="1" ht="12.75">
      <c r="F540" s="3"/>
      <c r="G540" s="3"/>
      <c r="H540" s="457"/>
      <c r="I540" s="460"/>
      <c r="L540" s="3"/>
    </row>
    <row r="541" spans="6:12" s="2" customFormat="1" ht="12.75">
      <c r="F541" s="3"/>
      <c r="G541" s="3"/>
      <c r="H541" s="457"/>
      <c r="I541" s="460"/>
      <c r="L541" s="3"/>
    </row>
    <row r="542" spans="6:12" s="2" customFormat="1" ht="12.75">
      <c r="F542" s="3"/>
      <c r="G542" s="3"/>
      <c r="H542" s="457"/>
      <c r="I542" s="460"/>
      <c r="L542" s="3"/>
    </row>
    <row r="543" spans="6:12" s="2" customFormat="1" ht="12.75">
      <c r="F543" s="3"/>
      <c r="G543" s="3"/>
      <c r="H543" s="457"/>
      <c r="I543" s="460"/>
      <c r="L543" s="3"/>
    </row>
    <row r="544" spans="6:12" s="2" customFormat="1" ht="12.75">
      <c r="F544" s="3"/>
      <c r="G544" s="3"/>
      <c r="H544" s="457"/>
      <c r="I544" s="460"/>
      <c r="L544" s="3"/>
    </row>
    <row r="545" spans="6:12" s="2" customFormat="1" ht="12.75">
      <c r="F545" s="3"/>
      <c r="G545" s="3"/>
      <c r="H545" s="457"/>
      <c r="I545" s="460"/>
      <c r="L545" s="3"/>
    </row>
    <row r="546" spans="6:12" s="2" customFormat="1" ht="12.75">
      <c r="F546" s="3"/>
      <c r="G546" s="3"/>
      <c r="H546" s="457"/>
      <c r="I546" s="460"/>
      <c r="L546" s="3"/>
    </row>
    <row r="547" spans="6:12" s="2" customFormat="1" ht="12.75">
      <c r="F547" s="3"/>
      <c r="G547" s="3"/>
      <c r="H547" s="457"/>
      <c r="I547" s="460"/>
      <c r="L547" s="3"/>
    </row>
    <row r="548" spans="6:12" s="2" customFormat="1" ht="12.75">
      <c r="F548" s="3"/>
      <c r="G548" s="3"/>
      <c r="H548" s="457"/>
      <c r="I548" s="460"/>
      <c r="L548" s="3"/>
    </row>
    <row r="549" spans="6:12" s="2" customFormat="1" ht="12.75">
      <c r="F549" s="3"/>
      <c r="G549" s="3"/>
      <c r="H549" s="457"/>
      <c r="I549" s="460"/>
      <c r="L549" s="3"/>
    </row>
    <row r="550" spans="6:12" s="2" customFormat="1" ht="12.75">
      <c r="F550" s="3"/>
      <c r="G550" s="3"/>
      <c r="H550" s="457"/>
      <c r="I550" s="460"/>
      <c r="L550" s="3"/>
    </row>
    <row r="551" spans="6:12" s="2" customFormat="1" ht="12.75">
      <c r="F551" s="3"/>
      <c r="G551" s="3"/>
      <c r="H551" s="457"/>
      <c r="I551" s="460"/>
      <c r="L551" s="3"/>
    </row>
    <row r="552" spans="6:12" s="2" customFormat="1" ht="12.75">
      <c r="F552" s="3"/>
      <c r="G552" s="3"/>
      <c r="H552" s="457"/>
      <c r="I552" s="460"/>
      <c r="L552" s="3"/>
    </row>
    <row r="553" spans="6:12" s="2" customFormat="1" ht="12.75">
      <c r="F553" s="3"/>
      <c r="G553" s="3"/>
      <c r="H553" s="457"/>
      <c r="I553" s="460"/>
      <c r="L553" s="3"/>
    </row>
    <row r="554" spans="6:12" s="2" customFormat="1" ht="12.75">
      <c r="F554" s="3"/>
      <c r="G554" s="3"/>
      <c r="H554" s="457"/>
      <c r="I554" s="460"/>
      <c r="L554" s="3"/>
    </row>
    <row r="555" spans="6:12" s="2" customFormat="1" ht="12.75">
      <c r="F555" s="3"/>
      <c r="G555" s="3"/>
      <c r="H555" s="457"/>
      <c r="I555" s="460"/>
      <c r="L555" s="3"/>
    </row>
    <row r="556" spans="6:12" s="2" customFormat="1" ht="12.75">
      <c r="F556" s="3"/>
      <c r="G556" s="3"/>
      <c r="H556" s="457"/>
      <c r="I556" s="460"/>
      <c r="L556" s="3"/>
    </row>
    <row r="557" spans="6:12" s="2" customFormat="1" ht="12.75">
      <c r="F557" s="3"/>
      <c r="G557" s="3"/>
      <c r="H557" s="457"/>
      <c r="I557" s="460"/>
      <c r="L557" s="3"/>
    </row>
    <row r="558" spans="6:12" s="2" customFormat="1" ht="12.75">
      <c r="F558" s="3"/>
      <c r="G558" s="3"/>
      <c r="H558" s="457"/>
      <c r="I558" s="460"/>
      <c r="L558" s="3"/>
    </row>
    <row r="559" spans="6:12" s="2" customFormat="1" ht="12.75">
      <c r="F559" s="3"/>
      <c r="G559" s="3"/>
      <c r="H559" s="457"/>
      <c r="I559" s="460"/>
      <c r="L559" s="3"/>
    </row>
    <row r="560" spans="6:12" s="2" customFormat="1" ht="12.75">
      <c r="F560" s="3"/>
      <c r="G560" s="3"/>
      <c r="H560" s="457"/>
      <c r="I560" s="460"/>
      <c r="L560" s="3"/>
    </row>
    <row r="561" spans="6:12" s="2" customFormat="1" ht="12.75">
      <c r="F561" s="3"/>
      <c r="G561" s="3"/>
      <c r="H561" s="457"/>
      <c r="I561" s="460"/>
      <c r="L561" s="3"/>
    </row>
    <row r="562" spans="6:12" s="2" customFormat="1" ht="12.75">
      <c r="F562" s="3"/>
      <c r="G562" s="3"/>
      <c r="H562" s="457"/>
      <c r="I562" s="460"/>
      <c r="L562" s="3"/>
    </row>
    <row r="563" spans="6:12" s="2" customFormat="1" ht="12.75">
      <c r="F563" s="3"/>
      <c r="G563" s="3"/>
      <c r="H563" s="457"/>
      <c r="I563" s="460"/>
      <c r="L563" s="3"/>
    </row>
    <row r="564" spans="6:12" s="2" customFormat="1" ht="12.75">
      <c r="F564" s="3"/>
      <c r="G564" s="3"/>
      <c r="H564" s="457"/>
      <c r="I564" s="460"/>
      <c r="L564" s="3"/>
    </row>
    <row r="565" spans="6:12" s="2" customFormat="1" ht="12.75">
      <c r="F565" s="3"/>
      <c r="G565" s="3"/>
      <c r="H565" s="457"/>
      <c r="I565" s="460"/>
      <c r="L565" s="3"/>
    </row>
    <row r="566" spans="6:12" s="2" customFormat="1" ht="12.75">
      <c r="F566" s="3"/>
      <c r="G566" s="3"/>
      <c r="H566" s="457"/>
      <c r="I566" s="460"/>
      <c r="L566" s="3"/>
    </row>
    <row r="567" spans="6:12" s="2" customFormat="1" ht="12.75">
      <c r="F567" s="3"/>
      <c r="G567" s="3"/>
      <c r="H567" s="457"/>
      <c r="I567" s="460"/>
      <c r="L567" s="3"/>
    </row>
    <row r="568" spans="6:12" s="2" customFormat="1" ht="12.75">
      <c r="F568" s="3"/>
      <c r="G568" s="3"/>
      <c r="H568" s="457"/>
      <c r="I568" s="460"/>
      <c r="L568" s="3"/>
    </row>
    <row r="569" spans="6:12" s="2" customFormat="1" ht="12.75">
      <c r="F569" s="3"/>
      <c r="G569" s="3"/>
      <c r="H569" s="457"/>
      <c r="I569" s="460"/>
      <c r="L569" s="3"/>
    </row>
    <row r="570" spans="6:12" s="2" customFormat="1" ht="12.75">
      <c r="F570" s="3"/>
      <c r="G570" s="3"/>
      <c r="H570" s="457"/>
      <c r="I570" s="460"/>
      <c r="L570" s="3"/>
    </row>
    <row r="571" spans="6:12" s="2" customFormat="1" ht="12.75">
      <c r="F571" s="3"/>
      <c r="G571" s="3"/>
      <c r="H571" s="457"/>
      <c r="I571" s="460"/>
      <c r="L571" s="3"/>
    </row>
    <row r="572" spans="6:12" s="2" customFormat="1" ht="12.75">
      <c r="F572" s="3"/>
      <c r="G572" s="3"/>
      <c r="H572" s="457"/>
      <c r="I572" s="460"/>
      <c r="L572" s="3"/>
    </row>
    <row r="573" spans="6:12" s="2" customFormat="1" ht="12.75">
      <c r="F573" s="3"/>
      <c r="G573" s="3"/>
      <c r="H573" s="457"/>
      <c r="I573" s="460"/>
      <c r="L573" s="3"/>
    </row>
    <row r="574" spans="6:12" s="2" customFormat="1" ht="12.75">
      <c r="F574" s="3"/>
      <c r="G574" s="3"/>
      <c r="H574" s="457"/>
      <c r="I574" s="460"/>
      <c r="L574" s="3"/>
    </row>
    <row r="575" spans="6:12" s="2" customFormat="1" ht="12.75">
      <c r="F575" s="3"/>
      <c r="G575" s="3"/>
      <c r="H575" s="457"/>
      <c r="I575" s="460"/>
      <c r="L575" s="3"/>
    </row>
    <row r="576" spans="6:12" s="2" customFormat="1" ht="12.75">
      <c r="F576" s="3"/>
      <c r="G576" s="3"/>
      <c r="H576" s="457"/>
      <c r="I576" s="460"/>
      <c r="L576" s="3"/>
    </row>
    <row r="577" spans="6:12" s="2" customFormat="1" ht="12.75">
      <c r="F577" s="3"/>
      <c r="G577" s="3"/>
      <c r="H577" s="457"/>
      <c r="I577" s="460"/>
      <c r="L577" s="3"/>
    </row>
    <row r="578" spans="6:12" s="2" customFormat="1" ht="12.75">
      <c r="F578" s="3"/>
      <c r="G578" s="3"/>
      <c r="H578" s="457"/>
      <c r="I578" s="460"/>
      <c r="L578" s="3"/>
    </row>
    <row r="579" spans="6:12" s="2" customFormat="1" ht="12.75">
      <c r="F579" s="3"/>
      <c r="G579" s="3"/>
      <c r="H579" s="457"/>
      <c r="I579" s="460"/>
      <c r="L579" s="3"/>
    </row>
    <row r="580" spans="6:12" s="2" customFormat="1" ht="12.75">
      <c r="F580" s="3"/>
      <c r="G580" s="3"/>
      <c r="H580" s="457"/>
      <c r="I580" s="460"/>
      <c r="L580" s="3"/>
    </row>
    <row r="581" spans="6:12" s="2" customFormat="1" ht="12.75">
      <c r="F581" s="3"/>
      <c r="G581" s="3"/>
      <c r="H581" s="457"/>
      <c r="I581" s="460"/>
      <c r="L581" s="3"/>
    </row>
    <row r="582" spans="6:12" s="2" customFormat="1" ht="12.75">
      <c r="F582" s="3"/>
      <c r="G582" s="3"/>
      <c r="H582" s="457"/>
      <c r="I582" s="460"/>
      <c r="L582" s="3"/>
    </row>
    <row r="583" spans="6:12" s="2" customFormat="1" ht="12.75">
      <c r="F583" s="3"/>
      <c r="G583" s="3"/>
      <c r="H583" s="457"/>
      <c r="I583" s="460"/>
      <c r="L583" s="3"/>
    </row>
    <row r="584" spans="6:12" s="2" customFormat="1" ht="12.75">
      <c r="F584" s="3"/>
      <c r="G584" s="3"/>
      <c r="H584" s="457"/>
      <c r="I584" s="460"/>
      <c r="L584" s="3"/>
    </row>
    <row r="585" spans="6:12" s="2" customFormat="1" ht="12.75">
      <c r="F585" s="3"/>
      <c r="G585" s="3"/>
      <c r="H585" s="457"/>
      <c r="I585" s="460"/>
      <c r="L585" s="3"/>
    </row>
    <row r="586" spans="6:12" s="2" customFormat="1" ht="12.75">
      <c r="F586" s="3"/>
      <c r="G586" s="3"/>
      <c r="H586" s="457"/>
      <c r="I586" s="460"/>
      <c r="L586" s="3"/>
    </row>
    <row r="587" spans="6:12" s="2" customFormat="1" ht="12.75">
      <c r="F587" s="3"/>
      <c r="G587" s="3"/>
      <c r="H587" s="457"/>
      <c r="I587" s="460"/>
      <c r="L587" s="3"/>
    </row>
    <row r="588" spans="6:12" s="2" customFormat="1" ht="12.75">
      <c r="F588" s="3"/>
      <c r="G588" s="3"/>
      <c r="H588" s="457"/>
      <c r="I588" s="460"/>
      <c r="L588" s="3"/>
    </row>
    <row r="589" spans="6:12" s="2" customFormat="1" ht="12.75">
      <c r="F589" s="3"/>
      <c r="G589" s="3"/>
      <c r="H589" s="457"/>
      <c r="I589" s="460"/>
      <c r="L589" s="3"/>
    </row>
    <row r="590" spans="6:12" s="2" customFormat="1" ht="12.75">
      <c r="F590" s="3"/>
      <c r="G590" s="3"/>
      <c r="H590" s="457"/>
      <c r="I590" s="460"/>
      <c r="L590" s="3"/>
    </row>
    <row r="591" spans="6:12" s="2" customFormat="1" ht="12.75">
      <c r="F591" s="3"/>
      <c r="G591" s="3"/>
      <c r="H591" s="457"/>
      <c r="I591" s="460"/>
      <c r="L591" s="3"/>
    </row>
    <row r="592" spans="6:12" s="2" customFormat="1" ht="12.75">
      <c r="F592" s="3"/>
      <c r="G592" s="3"/>
      <c r="H592" s="457"/>
      <c r="I592" s="460"/>
      <c r="L592" s="3"/>
    </row>
    <row r="593" spans="6:12" s="2" customFormat="1" ht="12.75">
      <c r="F593" s="3"/>
      <c r="G593" s="3"/>
      <c r="H593" s="457"/>
      <c r="I593" s="460"/>
      <c r="L593" s="3"/>
    </row>
    <row r="594" spans="6:12" s="2" customFormat="1" ht="12.75">
      <c r="F594" s="3"/>
      <c r="G594" s="3"/>
      <c r="H594" s="457"/>
      <c r="I594" s="460"/>
      <c r="L594" s="3"/>
    </row>
    <row r="595" spans="6:12" s="2" customFormat="1" ht="12.75">
      <c r="F595" s="3"/>
      <c r="G595" s="3"/>
      <c r="H595" s="457"/>
      <c r="I595" s="460"/>
      <c r="L595" s="3"/>
    </row>
    <row r="596" spans="6:12" s="2" customFormat="1" ht="12.75">
      <c r="F596" s="3"/>
      <c r="G596" s="3"/>
      <c r="H596" s="457"/>
      <c r="I596" s="460"/>
      <c r="L596" s="3"/>
    </row>
    <row r="597" spans="6:12" s="2" customFormat="1" ht="12.75">
      <c r="F597" s="3"/>
      <c r="G597" s="3"/>
      <c r="H597" s="457"/>
      <c r="I597" s="460"/>
      <c r="L597" s="3"/>
    </row>
    <row r="598" spans="6:12" s="2" customFormat="1" ht="12.75">
      <c r="F598" s="3"/>
      <c r="G598" s="3"/>
      <c r="H598" s="457"/>
      <c r="I598" s="460"/>
      <c r="L598" s="3"/>
    </row>
    <row r="599" spans="6:12" s="2" customFormat="1" ht="12.75">
      <c r="F599" s="3"/>
      <c r="G599" s="3"/>
      <c r="H599" s="457"/>
      <c r="I599" s="460"/>
      <c r="L599" s="3"/>
    </row>
    <row r="600" spans="6:12" s="2" customFormat="1" ht="12.75">
      <c r="F600" s="3"/>
      <c r="G600" s="3"/>
      <c r="H600" s="457"/>
      <c r="I600" s="460"/>
      <c r="L600" s="3"/>
    </row>
    <row r="601" spans="6:12" s="2" customFormat="1" ht="12.75">
      <c r="F601" s="3"/>
      <c r="G601" s="3"/>
      <c r="H601" s="457"/>
      <c r="I601" s="460"/>
      <c r="L601" s="3"/>
    </row>
    <row r="602" spans="6:12" s="2" customFormat="1" ht="12.75">
      <c r="F602" s="3"/>
      <c r="G602" s="3"/>
      <c r="H602" s="457"/>
      <c r="I602" s="460"/>
      <c r="L602" s="3"/>
    </row>
    <row r="603" spans="6:12" s="2" customFormat="1" ht="12.75">
      <c r="F603" s="3"/>
      <c r="G603" s="3"/>
      <c r="H603" s="457"/>
      <c r="I603" s="460"/>
      <c r="L603" s="3"/>
    </row>
    <row r="604" spans="6:12" s="2" customFormat="1" ht="12.75">
      <c r="F604" s="3"/>
      <c r="G604" s="3"/>
      <c r="H604" s="457"/>
      <c r="I604" s="460"/>
      <c r="L604" s="3"/>
    </row>
    <row r="605" spans="6:12" s="2" customFormat="1" ht="12.75">
      <c r="F605" s="3"/>
      <c r="G605" s="3"/>
      <c r="H605" s="457"/>
      <c r="I605" s="460"/>
      <c r="L605" s="3"/>
    </row>
    <row r="606" spans="6:12" s="2" customFormat="1" ht="12.75">
      <c r="F606" s="3"/>
      <c r="G606" s="3"/>
      <c r="H606" s="457"/>
      <c r="I606" s="460"/>
      <c r="L606" s="3"/>
    </row>
    <row r="607" spans="6:12" s="2" customFormat="1" ht="12.75">
      <c r="F607" s="3"/>
      <c r="G607" s="3"/>
      <c r="H607" s="457"/>
      <c r="I607" s="460"/>
      <c r="L607" s="3"/>
    </row>
    <row r="608" spans="6:12" s="2" customFormat="1" ht="12.75">
      <c r="F608" s="3"/>
      <c r="G608" s="3"/>
      <c r="H608" s="457"/>
      <c r="I608" s="460"/>
      <c r="L608" s="3"/>
    </row>
    <row r="609" spans="6:12" s="2" customFormat="1" ht="12.75">
      <c r="F609" s="3"/>
      <c r="G609" s="3"/>
      <c r="H609" s="457"/>
      <c r="I609" s="460"/>
      <c r="L609" s="3"/>
    </row>
    <row r="610" spans="6:12" s="2" customFormat="1" ht="12.75">
      <c r="F610" s="3"/>
      <c r="G610" s="3"/>
      <c r="H610" s="457"/>
      <c r="I610" s="460"/>
      <c r="L610" s="3"/>
    </row>
    <row r="611" spans="6:12" s="2" customFormat="1" ht="12.75">
      <c r="F611" s="3"/>
      <c r="G611" s="3"/>
      <c r="H611" s="457"/>
      <c r="I611" s="460"/>
      <c r="L611" s="3"/>
    </row>
    <row r="612" spans="6:12" s="2" customFormat="1" ht="12.75">
      <c r="F612" s="3"/>
      <c r="G612" s="3"/>
      <c r="H612" s="457"/>
      <c r="I612" s="460"/>
      <c r="L612" s="3"/>
    </row>
    <row r="613" spans="6:12" s="2" customFormat="1" ht="12.75">
      <c r="F613" s="3"/>
      <c r="G613" s="3"/>
      <c r="H613" s="457"/>
      <c r="I613" s="460"/>
      <c r="L613" s="3"/>
    </row>
    <row r="614" spans="6:12" s="2" customFormat="1" ht="12.75">
      <c r="F614" s="3"/>
      <c r="G614" s="3"/>
      <c r="H614" s="457"/>
      <c r="I614" s="460"/>
      <c r="L614" s="3"/>
    </row>
    <row r="615" spans="6:12" s="2" customFormat="1" ht="12.75">
      <c r="F615" s="3"/>
      <c r="G615" s="3"/>
      <c r="H615" s="457"/>
      <c r="I615" s="460"/>
      <c r="L615" s="3"/>
    </row>
    <row r="616" spans="6:12" s="2" customFormat="1" ht="12.75">
      <c r="F616" s="3"/>
      <c r="G616" s="3"/>
      <c r="H616" s="457"/>
      <c r="I616" s="460"/>
      <c r="L616" s="3"/>
    </row>
    <row r="617" spans="6:12" s="2" customFormat="1" ht="12.75">
      <c r="F617" s="3"/>
      <c r="G617" s="3"/>
      <c r="H617" s="457"/>
      <c r="I617" s="460"/>
      <c r="L617" s="3"/>
    </row>
    <row r="618" spans="6:12" s="2" customFormat="1" ht="12.75">
      <c r="F618" s="3"/>
      <c r="G618" s="3"/>
      <c r="H618" s="457"/>
      <c r="I618" s="460"/>
      <c r="L618" s="3"/>
    </row>
    <row r="619" spans="6:12" s="2" customFormat="1" ht="12.75">
      <c r="F619" s="3"/>
      <c r="G619" s="3"/>
      <c r="H619" s="457"/>
      <c r="I619" s="460"/>
      <c r="L619" s="3"/>
    </row>
    <row r="620" spans="6:12" s="2" customFormat="1" ht="12.75">
      <c r="F620" s="3"/>
      <c r="G620" s="3"/>
      <c r="H620" s="457"/>
      <c r="I620" s="460"/>
      <c r="L620" s="3"/>
    </row>
    <row r="621" spans="6:12" s="2" customFormat="1" ht="12.75">
      <c r="F621" s="3"/>
      <c r="G621" s="3"/>
      <c r="H621" s="457"/>
      <c r="I621" s="460"/>
      <c r="L621" s="3"/>
    </row>
    <row r="622" spans="6:12" s="2" customFormat="1" ht="12.75">
      <c r="F622" s="3"/>
      <c r="G622" s="3"/>
      <c r="H622" s="457"/>
      <c r="I622" s="460"/>
      <c r="L622" s="3"/>
    </row>
    <row r="623" spans="6:12" s="2" customFormat="1" ht="12.75">
      <c r="F623" s="3"/>
      <c r="G623" s="3"/>
      <c r="H623" s="457"/>
      <c r="I623" s="460"/>
      <c r="L623" s="3"/>
    </row>
    <row r="624" spans="6:12" s="2" customFormat="1" ht="12.75">
      <c r="F624" s="3"/>
      <c r="G624" s="3"/>
      <c r="H624" s="457"/>
      <c r="I624" s="460"/>
      <c r="L624" s="3"/>
    </row>
    <row r="625" spans="6:12" s="2" customFormat="1" ht="12.75">
      <c r="F625" s="3"/>
      <c r="G625" s="3"/>
      <c r="H625" s="457"/>
      <c r="I625" s="460"/>
      <c r="L625" s="3"/>
    </row>
    <row r="626" spans="6:12" s="2" customFormat="1" ht="12.75">
      <c r="F626" s="3"/>
      <c r="G626" s="3"/>
      <c r="H626" s="457"/>
      <c r="I626" s="460"/>
      <c r="L626" s="3"/>
    </row>
    <row r="627" spans="6:12" s="2" customFormat="1" ht="12.75">
      <c r="F627" s="3"/>
      <c r="G627" s="3"/>
      <c r="H627" s="457"/>
      <c r="I627" s="460"/>
      <c r="L627" s="3"/>
    </row>
    <row r="628" spans="6:12" s="2" customFormat="1" ht="12.75">
      <c r="F628" s="3"/>
      <c r="G628" s="3"/>
      <c r="H628" s="457"/>
      <c r="I628" s="460"/>
      <c r="L628" s="3"/>
    </row>
    <row r="629" spans="6:12" s="2" customFormat="1" ht="12.75">
      <c r="F629" s="3"/>
      <c r="G629" s="3"/>
      <c r="H629" s="457"/>
      <c r="I629" s="460"/>
      <c r="L629" s="3"/>
    </row>
    <row r="630" spans="6:12" s="2" customFormat="1" ht="12.75">
      <c r="F630" s="3"/>
      <c r="G630" s="3"/>
      <c r="H630" s="457"/>
      <c r="I630" s="460"/>
      <c r="L630" s="3"/>
    </row>
    <row r="631" spans="6:12" s="2" customFormat="1" ht="12.75">
      <c r="F631" s="3"/>
      <c r="G631" s="3"/>
      <c r="H631" s="457"/>
      <c r="I631" s="460"/>
      <c r="L631" s="3"/>
    </row>
    <row r="632" spans="6:12" s="2" customFormat="1" ht="12.75">
      <c r="F632" s="3"/>
      <c r="G632" s="3"/>
      <c r="H632" s="457"/>
      <c r="I632" s="460"/>
      <c r="L632" s="3"/>
    </row>
    <row r="633" spans="6:12" s="2" customFormat="1" ht="12.75">
      <c r="F633" s="3"/>
      <c r="G633" s="3"/>
      <c r="H633" s="457"/>
      <c r="I633" s="460"/>
      <c r="L633" s="3"/>
    </row>
    <row r="634" spans="6:12" s="2" customFormat="1" ht="12.75">
      <c r="F634" s="3"/>
      <c r="G634" s="3"/>
      <c r="H634" s="457"/>
      <c r="I634" s="460"/>
      <c r="L634" s="3"/>
    </row>
    <row r="635" spans="6:12" s="2" customFormat="1" ht="12.75">
      <c r="F635" s="3"/>
      <c r="G635" s="3"/>
      <c r="H635" s="457"/>
      <c r="I635" s="460"/>
      <c r="L635" s="3"/>
    </row>
    <row r="636" spans="6:12" s="2" customFormat="1" ht="12.75">
      <c r="F636" s="3"/>
      <c r="G636" s="3"/>
      <c r="H636" s="457"/>
      <c r="I636" s="460"/>
      <c r="L636" s="3"/>
    </row>
    <row r="637" spans="6:12" s="2" customFormat="1" ht="12.75">
      <c r="F637" s="3"/>
      <c r="G637" s="3"/>
      <c r="H637" s="457"/>
      <c r="I637" s="460"/>
      <c r="L637" s="3"/>
    </row>
    <row r="638" spans="6:12" s="2" customFormat="1" ht="12.75">
      <c r="F638" s="3"/>
      <c r="G638" s="3"/>
      <c r="H638" s="457"/>
      <c r="I638" s="460"/>
      <c r="L638" s="3"/>
    </row>
    <row r="639" spans="6:12" s="2" customFormat="1" ht="12.75">
      <c r="F639" s="3"/>
      <c r="G639" s="3"/>
      <c r="H639" s="457"/>
      <c r="I639" s="460"/>
      <c r="L639" s="3"/>
    </row>
    <row r="640" spans="6:12" s="2" customFormat="1" ht="12.75">
      <c r="F640" s="3"/>
      <c r="G640" s="3"/>
      <c r="H640" s="457"/>
      <c r="I640" s="460"/>
      <c r="L640" s="3"/>
    </row>
    <row r="641" spans="6:12" s="2" customFormat="1" ht="12.75">
      <c r="F641" s="3"/>
      <c r="G641" s="3"/>
      <c r="H641" s="457"/>
      <c r="I641" s="460"/>
      <c r="L641" s="3"/>
    </row>
    <row r="642" spans="6:12" s="2" customFormat="1" ht="12.75">
      <c r="F642" s="3"/>
      <c r="G642" s="3"/>
      <c r="H642" s="457"/>
      <c r="I642" s="460"/>
      <c r="L642" s="3"/>
    </row>
    <row r="643" spans="6:12" s="2" customFormat="1" ht="12.75">
      <c r="F643" s="3"/>
      <c r="G643" s="3"/>
      <c r="H643" s="457"/>
      <c r="I643" s="460"/>
      <c r="L643" s="3"/>
    </row>
    <row r="644" spans="6:12" s="2" customFormat="1" ht="12.75">
      <c r="F644" s="3"/>
      <c r="G644" s="3"/>
      <c r="H644" s="457"/>
      <c r="I644" s="460"/>
      <c r="L644" s="3"/>
    </row>
    <row r="645" spans="6:12" s="2" customFormat="1" ht="12.75">
      <c r="F645" s="3"/>
      <c r="G645" s="3"/>
      <c r="H645" s="457"/>
      <c r="I645" s="460"/>
      <c r="L645" s="3"/>
    </row>
    <row r="646" spans="6:12" s="2" customFormat="1" ht="12.75">
      <c r="F646" s="3"/>
      <c r="G646" s="3"/>
      <c r="H646" s="457"/>
      <c r="I646" s="460"/>
      <c r="L646" s="3"/>
    </row>
    <row r="647" spans="6:12" s="2" customFormat="1" ht="12.75">
      <c r="F647" s="3"/>
      <c r="G647" s="3"/>
      <c r="H647" s="457"/>
      <c r="I647" s="460"/>
      <c r="L647" s="3"/>
    </row>
    <row r="648" spans="6:12" s="2" customFormat="1" ht="12.75">
      <c r="F648" s="3"/>
      <c r="G648" s="3"/>
      <c r="H648" s="457"/>
      <c r="I648" s="460"/>
      <c r="L648" s="3"/>
    </row>
    <row r="649" spans="6:12" s="2" customFormat="1" ht="12.75">
      <c r="F649" s="3"/>
      <c r="G649" s="3"/>
      <c r="H649" s="457"/>
      <c r="I649" s="460"/>
      <c r="L649" s="3"/>
    </row>
    <row r="650" spans="6:12" s="2" customFormat="1" ht="12.75">
      <c r="F650" s="3"/>
      <c r="G650" s="3"/>
      <c r="H650" s="457"/>
      <c r="I650" s="460"/>
      <c r="L650" s="3"/>
    </row>
    <row r="651" spans="6:12" s="2" customFormat="1" ht="12.75">
      <c r="F651" s="3"/>
      <c r="G651" s="3"/>
      <c r="H651" s="457"/>
      <c r="I651" s="460"/>
      <c r="L651" s="3"/>
    </row>
    <row r="652" spans="6:12" s="2" customFormat="1" ht="12.75">
      <c r="F652" s="3"/>
      <c r="G652" s="3"/>
      <c r="H652" s="457"/>
      <c r="I652" s="460"/>
      <c r="L652" s="3"/>
    </row>
    <row r="653" spans="6:12" s="2" customFormat="1" ht="12.75">
      <c r="F653" s="3"/>
      <c r="G653" s="3"/>
      <c r="H653" s="457"/>
      <c r="I653" s="460"/>
      <c r="L653" s="3"/>
    </row>
    <row r="654" spans="6:12" s="2" customFormat="1" ht="12.75">
      <c r="F654" s="3"/>
      <c r="G654" s="3"/>
      <c r="H654" s="457"/>
      <c r="I654" s="460"/>
      <c r="L654" s="3"/>
    </row>
    <row r="655" spans="6:12" s="2" customFormat="1" ht="12.75">
      <c r="F655" s="3"/>
      <c r="G655" s="3"/>
      <c r="H655" s="457"/>
      <c r="I655" s="460"/>
      <c r="L655" s="3"/>
    </row>
    <row r="656" spans="6:12" s="2" customFormat="1" ht="12.75">
      <c r="F656" s="3"/>
      <c r="G656" s="3"/>
      <c r="H656" s="457"/>
      <c r="I656" s="460"/>
      <c r="L656" s="3"/>
    </row>
    <row r="657" spans="6:12" s="2" customFormat="1" ht="12.75">
      <c r="F657" s="3"/>
      <c r="G657" s="3"/>
      <c r="H657" s="457"/>
      <c r="I657" s="460"/>
      <c r="L657" s="3"/>
    </row>
    <row r="658" spans="6:12" s="2" customFormat="1" ht="12.75">
      <c r="F658" s="3"/>
      <c r="G658" s="3"/>
      <c r="H658" s="457"/>
      <c r="I658" s="460"/>
      <c r="L658" s="3"/>
    </row>
    <row r="659" spans="6:12" s="2" customFormat="1" ht="12.75">
      <c r="F659" s="3"/>
      <c r="G659" s="3"/>
      <c r="H659" s="457"/>
      <c r="I659" s="460"/>
      <c r="L659" s="3"/>
    </row>
    <row r="660" spans="6:12" s="2" customFormat="1" ht="12.75">
      <c r="F660" s="3"/>
      <c r="G660" s="3"/>
      <c r="H660" s="457"/>
      <c r="I660" s="460"/>
      <c r="L660" s="3"/>
    </row>
    <row r="661" spans="6:12" s="2" customFormat="1" ht="12.75">
      <c r="F661" s="3"/>
      <c r="G661" s="3"/>
      <c r="H661" s="457"/>
      <c r="I661" s="460"/>
      <c r="L661" s="3"/>
    </row>
    <row r="662" spans="6:12" s="2" customFormat="1" ht="12.75">
      <c r="F662" s="3"/>
      <c r="G662" s="3"/>
      <c r="H662" s="457"/>
      <c r="I662" s="460"/>
      <c r="L662" s="3"/>
    </row>
    <row r="663" spans="6:12" s="2" customFormat="1" ht="12.75">
      <c r="F663" s="3"/>
      <c r="G663" s="3"/>
      <c r="H663" s="457"/>
      <c r="I663" s="460"/>
      <c r="L663" s="3"/>
    </row>
    <row r="664" spans="6:12" s="2" customFormat="1" ht="12.75">
      <c r="F664" s="3"/>
      <c r="G664" s="3"/>
      <c r="H664" s="457"/>
      <c r="I664" s="460"/>
      <c r="L664" s="3"/>
    </row>
    <row r="665" spans="6:12" s="2" customFormat="1" ht="12.75">
      <c r="F665" s="3"/>
      <c r="G665" s="3"/>
      <c r="H665" s="457"/>
      <c r="I665" s="460"/>
      <c r="L665" s="3"/>
    </row>
    <row r="666" spans="6:12" s="2" customFormat="1" ht="12.75">
      <c r="F666" s="3"/>
      <c r="G666" s="3"/>
      <c r="H666" s="457"/>
      <c r="I666" s="460"/>
      <c r="L666" s="3"/>
    </row>
    <row r="667" spans="6:12" s="2" customFormat="1" ht="12.75">
      <c r="F667" s="3"/>
      <c r="G667" s="3"/>
      <c r="H667" s="457"/>
      <c r="I667" s="460"/>
      <c r="L667" s="3"/>
    </row>
    <row r="668" spans="6:12" s="2" customFormat="1" ht="12.75">
      <c r="F668" s="3"/>
      <c r="G668" s="3"/>
      <c r="H668" s="457"/>
      <c r="I668" s="460"/>
      <c r="L668" s="3"/>
    </row>
    <row r="669" spans="6:12" s="2" customFormat="1" ht="12.75">
      <c r="F669" s="3"/>
      <c r="G669" s="3"/>
      <c r="H669" s="457"/>
      <c r="I669" s="460"/>
      <c r="L669" s="3"/>
    </row>
    <row r="670" spans="6:12" s="2" customFormat="1" ht="12.75">
      <c r="F670" s="3"/>
      <c r="G670" s="3"/>
      <c r="H670" s="457"/>
      <c r="I670" s="460"/>
      <c r="L670" s="3"/>
    </row>
    <row r="671" spans="6:12" s="2" customFormat="1" ht="12.75">
      <c r="F671" s="3"/>
      <c r="G671" s="3"/>
      <c r="H671" s="457"/>
      <c r="I671" s="460"/>
      <c r="L671" s="3"/>
    </row>
    <row r="672" spans="6:12" s="2" customFormat="1" ht="12.75">
      <c r="F672" s="3"/>
      <c r="G672" s="3"/>
      <c r="H672" s="457"/>
      <c r="I672" s="460"/>
      <c r="L672" s="3"/>
    </row>
    <row r="673" spans="6:12" s="2" customFormat="1" ht="12.75">
      <c r="F673" s="3"/>
      <c r="G673" s="3"/>
      <c r="H673" s="457"/>
      <c r="I673" s="460"/>
      <c r="L673" s="3"/>
    </row>
    <row r="674" spans="6:12" s="2" customFormat="1" ht="12.75">
      <c r="F674" s="3"/>
      <c r="G674" s="3"/>
      <c r="H674" s="457"/>
      <c r="I674" s="460"/>
      <c r="L674" s="3"/>
    </row>
    <row r="675" spans="6:12" s="2" customFormat="1" ht="12.75">
      <c r="F675" s="3"/>
      <c r="G675" s="3"/>
      <c r="H675" s="457"/>
      <c r="I675" s="460"/>
      <c r="L675" s="3"/>
    </row>
    <row r="676" spans="6:12" s="2" customFormat="1" ht="12.75">
      <c r="F676" s="3"/>
      <c r="G676" s="3"/>
      <c r="H676" s="457"/>
      <c r="I676" s="460"/>
      <c r="L676" s="3"/>
    </row>
    <row r="677" spans="6:12" s="2" customFormat="1" ht="12.75">
      <c r="F677" s="3"/>
      <c r="G677" s="3"/>
      <c r="H677" s="457"/>
      <c r="I677" s="460"/>
      <c r="L677" s="3"/>
    </row>
    <row r="678" spans="6:12" s="2" customFormat="1" ht="12.75">
      <c r="F678" s="3"/>
      <c r="G678" s="3"/>
      <c r="H678" s="457"/>
      <c r="I678" s="460"/>
      <c r="L678" s="3"/>
    </row>
    <row r="679" spans="6:12" s="2" customFormat="1" ht="12.75">
      <c r="F679" s="3"/>
      <c r="G679" s="3"/>
      <c r="H679" s="457"/>
      <c r="I679" s="460"/>
      <c r="L679" s="3"/>
    </row>
    <row r="680" spans="6:12" s="2" customFormat="1" ht="12.75">
      <c r="F680" s="3"/>
      <c r="G680" s="3"/>
      <c r="H680" s="457"/>
      <c r="I680" s="460"/>
      <c r="L680" s="3"/>
    </row>
    <row r="681" spans="6:12" s="2" customFormat="1" ht="12.75">
      <c r="F681" s="3"/>
      <c r="G681" s="3"/>
      <c r="H681" s="457"/>
      <c r="I681" s="460"/>
      <c r="L681" s="3"/>
    </row>
    <row r="682" spans="6:12" s="2" customFormat="1" ht="12.75">
      <c r="F682" s="3"/>
      <c r="G682" s="3"/>
      <c r="H682" s="457"/>
      <c r="I682" s="460"/>
      <c r="L682" s="3"/>
    </row>
    <row r="683" spans="6:12" s="2" customFormat="1" ht="12.75">
      <c r="F683" s="3"/>
      <c r="G683" s="3"/>
      <c r="H683" s="457"/>
      <c r="I683" s="460"/>
      <c r="L683" s="3"/>
    </row>
    <row r="684" spans="6:12" s="2" customFormat="1" ht="12.75">
      <c r="F684" s="3"/>
      <c r="G684" s="3"/>
      <c r="H684" s="457"/>
      <c r="I684" s="460"/>
      <c r="L684" s="3"/>
    </row>
    <row r="685" spans="6:12" s="2" customFormat="1" ht="12.75">
      <c r="F685" s="3"/>
      <c r="G685" s="3"/>
      <c r="H685" s="457"/>
      <c r="I685" s="460"/>
      <c r="L685" s="3"/>
    </row>
    <row r="686" spans="6:12" s="2" customFormat="1" ht="12.75">
      <c r="F686" s="3"/>
      <c r="G686" s="3"/>
      <c r="H686" s="457"/>
      <c r="I686" s="460"/>
      <c r="L686" s="3"/>
    </row>
    <row r="687" spans="6:12" s="2" customFormat="1" ht="12.75">
      <c r="F687" s="3"/>
      <c r="G687" s="3"/>
      <c r="H687" s="457"/>
      <c r="I687" s="460"/>
      <c r="L687" s="3"/>
    </row>
    <row r="688" spans="6:12" s="2" customFormat="1" ht="12.75">
      <c r="F688" s="3"/>
      <c r="G688" s="3"/>
      <c r="H688" s="457"/>
      <c r="I688" s="460"/>
      <c r="L688" s="3"/>
    </row>
    <row r="689" spans="6:12" s="2" customFormat="1" ht="12.75">
      <c r="F689" s="3"/>
      <c r="G689" s="3"/>
      <c r="H689" s="457"/>
      <c r="I689" s="460"/>
      <c r="L689" s="3"/>
    </row>
    <row r="690" spans="6:12" s="2" customFormat="1" ht="12.75">
      <c r="F690" s="3"/>
      <c r="G690" s="3"/>
      <c r="H690" s="457"/>
      <c r="I690" s="460"/>
      <c r="L690" s="3"/>
    </row>
    <row r="691" spans="6:12" s="2" customFormat="1" ht="12.75">
      <c r="F691" s="3"/>
      <c r="G691" s="3"/>
      <c r="H691" s="457"/>
      <c r="I691" s="460"/>
      <c r="L691" s="3"/>
    </row>
    <row r="692" spans="6:12" s="2" customFormat="1" ht="12.75">
      <c r="F692" s="3"/>
      <c r="G692" s="3"/>
      <c r="H692" s="457"/>
      <c r="I692" s="460"/>
      <c r="L692" s="3"/>
    </row>
    <row r="693" spans="6:12" s="2" customFormat="1" ht="12.75">
      <c r="F693" s="3"/>
      <c r="G693" s="3"/>
      <c r="H693" s="457"/>
      <c r="I693" s="460"/>
      <c r="L693" s="3"/>
    </row>
    <row r="694" spans="6:12" s="2" customFormat="1" ht="12.75">
      <c r="F694" s="3"/>
      <c r="G694" s="3"/>
      <c r="H694" s="457"/>
      <c r="I694" s="460"/>
      <c r="L694" s="3"/>
    </row>
    <row r="695" spans="6:12" s="2" customFormat="1" ht="12.75">
      <c r="F695" s="3"/>
      <c r="G695" s="3"/>
      <c r="H695" s="457"/>
      <c r="I695" s="460"/>
      <c r="L695" s="3"/>
    </row>
    <row r="696" spans="6:12" s="2" customFormat="1" ht="12.75">
      <c r="F696" s="3"/>
      <c r="G696" s="3"/>
      <c r="H696" s="457"/>
      <c r="I696" s="460"/>
      <c r="L696" s="3"/>
    </row>
    <row r="697" spans="6:12" s="2" customFormat="1" ht="12.75">
      <c r="F697" s="3"/>
      <c r="G697" s="3"/>
      <c r="H697" s="457"/>
      <c r="I697" s="460"/>
      <c r="L697" s="3"/>
    </row>
    <row r="698" spans="6:12" s="2" customFormat="1" ht="12.75">
      <c r="F698" s="3"/>
      <c r="G698" s="3"/>
      <c r="H698" s="457"/>
      <c r="I698" s="460"/>
      <c r="L698" s="3"/>
    </row>
    <row r="699" spans="6:12" s="2" customFormat="1" ht="12.75">
      <c r="F699" s="3"/>
      <c r="G699" s="3"/>
      <c r="H699" s="457"/>
      <c r="I699" s="460"/>
      <c r="L699" s="3"/>
    </row>
    <row r="700" spans="6:12" s="2" customFormat="1" ht="12.75">
      <c r="F700" s="3"/>
      <c r="G700" s="3"/>
      <c r="H700" s="457"/>
      <c r="I700" s="460"/>
      <c r="L700" s="3"/>
    </row>
    <row r="701" spans="6:12" s="2" customFormat="1" ht="12.75">
      <c r="F701" s="3"/>
      <c r="G701" s="3"/>
      <c r="H701" s="457"/>
      <c r="I701" s="460"/>
      <c r="L701" s="3"/>
    </row>
    <row r="702" spans="6:12" s="2" customFormat="1" ht="12.75">
      <c r="F702" s="3"/>
      <c r="G702" s="3"/>
      <c r="H702" s="457"/>
      <c r="I702" s="460"/>
      <c r="L702" s="3"/>
    </row>
    <row r="703" spans="6:12" s="2" customFormat="1" ht="12.75">
      <c r="F703" s="3"/>
      <c r="G703" s="3"/>
      <c r="H703" s="457"/>
      <c r="I703" s="460"/>
      <c r="L703" s="3"/>
    </row>
    <row r="704" spans="6:12" s="2" customFormat="1" ht="12.75">
      <c r="F704" s="3"/>
      <c r="G704" s="3"/>
      <c r="H704" s="457"/>
      <c r="I704" s="460"/>
      <c r="L704" s="3"/>
    </row>
    <row r="705" spans="6:12" s="2" customFormat="1" ht="12.75">
      <c r="F705" s="3"/>
      <c r="G705" s="3"/>
      <c r="H705" s="457"/>
      <c r="I705" s="460"/>
      <c r="L705" s="3"/>
    </row>
    <row r="706" spans="6:12" s="2" customFormat="1" ht="12.75">
      <c r="F706" s="3"/>
      <c r="G706" s="3"/>
      <c r="H706" s="457"/>
      <c r="I706" s="460"/>
      <c r="L706" s="3"/>
    </row>
    <row r="707" spans="6:12" s="2" customFormat="1" ht="12.75">
      <c r="F707" s="3"/>
      <c r="G707" s="3"/>
      <c r="H707" s="457"/>
      <c r="I707" s="460"/>
      <c r="L707" s="3"/>
    </row>
    <row r="708" spans="6:12" s="2" customFormat="1" ht="12.75">
      <c r="F708" s="3"/>
      <c r="G708" s="3"/>
      <c r="H708" s="457"/>
      <c r="I708" s="460"/>
      <c r="L708" s="3"/>
    </row>
    <row r="709" spans="6:12" s="2" customFormat="1" ht="12.75">
      <c r="F709" s="3"/>
      <c r="G709" s="3"/>
      <c r="H709" s="457"/>
      <c r="I709" s="460"/>
      <c r="L709" s="3"/>
    </row>
    <row r="710" spans="6:12" s="2" customFormat="1" ht="12.75">
      <c r="F710" s="3"/>
      <c r="G710" s="3"/>
      <c r="H710" s="457"/>
      <c r="I710" s="460"/>
      <c r="L710" s="3"/>
    </row>
    <row r="711" spans="6:12" s="2" customFormat="1" ht="12.75">
      <c r="F711" s="3"/>
      <c r="G711" s="3"/>
      <c r="H711" s="457"/>
      <c r="I711" s="460"/>
      <c r="L711" s="3"/>
    </row>
    <row r="712" spans="6:12" s="2" customFormat="1" ht="12.75">
      <c r="F712" s="3"/>
      <c r="G712" s="3"/>
      <c r="H712" s="457"/>
      <c r="I712" s="460"/>
      <c r="L712" s="3"/>
    </row>
    <row r="713" spans="6:12" s="2" customFormat="1" ht="12.75">
      <c r="F713" s="3"/>
      <c r="G713" s="3"/>
      <c r="H713" s="457"/>
      <c r="I713" s="460"/>
      <c r="L713" s="3"/>
    </row>
    <row r="714" spans="6:12" s="2" customFormat="1" ht="12.75">
      <c r="F714" s="3"/>
      <c r="G714" s="3"/>
      <c r="H714" s="457"/>
      <c r="I714" s="460"/>
      <c r="L714" s="3"/>
    </row>
    <row r="715" spans="6:12" s="2" customFormat="1" ht="12.75">
      <c r="F715" s="3"/>
      <c r="G715" s="3"/>
      <c r="H715" s="457"/>
      <c r="I715" s="460"/>
      <c r="L715" s="3"/>
    </row>
    <row r="716" spans="6:12" s="2" customFormat="1" ht="12.75">
      <c r="F716" s="3"/>
      <c r="G716" s="3"/>
      <c r="H716" s="457"/>
      <c r="I716" s="460"/>
      <c r="L716" s="3"/>
    </row>
    <row r="717" spans="6:12" s="2" customFormat="1" ht="12.75">
      <c r="F717" s="3"/>
      <c r="G717" s="3"/>
      <c r="H717" s="457"/>
      <c r="I717" s="460"/>
      <c r="L717" s="3"/>
    </row>
    <row r="718" spans="6:12" s="2" customFormat="1" ht="12.75">
      <c r="F718" s="3"/>
      <c r="G718" s="3"/>
      <c r="H718" s="457"/>
      <c r="I718" s="460"/>
      <c r="L718" s="3"/>
    </row>
    <row r="719" spans="6:12" s="2" customFormat="1" ht="12.75">
      <c r="F719" s="3"/>
      <c r="G719" s="3"/>
      <c r="H719" s="457"/>
      <c r="I719" s="460"/>
      <c r="L719" s="3"/>
    </row>
    <row r="720" spans="6:12" s="2" customFormat="1" ht="12.75">
      <c r="F720" s="3"/>
      <c r="G720" s="3"/>
      <c r="H720" s="457"/>
      <c r="I720" s="460"/>
      <c r="L720" s="3"/>
    </row>
    <row r="721" spans="6:12" s="2" customFormat="1" ht="12.75">
      <c r="F721" s="3"/>
      <c r="G721" s="3"/>
      <c r="H721" s="457"/>
      <c r="I721" s="460"/>
      <c r="L721" s="3"/>
    </row>
    <row r="722" spans="6:12" s="2" customFormat="1" ht="12.75">
      <c r="F722" s="3"/>
      <c r="G722" s="3"/>
      <c r="H722" s="457"/>
      <c r="I722" s="460"/>
      <c r="L722" s="3"/>
    </row>
    <row r="723" spans="6:12" s="2" customFormat="1" ht="12.75">
      <c r="F723" s="3"/>
      <c r="G723" s="3"/>
      <c r="H723" s="457"/>
      <c r="I723" s="460"/>
      <c r="L723" s="3"/>
    </row>
    <row r="724" spans="6:12" s="2" customFormat="1" ht="12.75">
      <c r="F724" s="3"/>
      <c r="G724" s="3"/>
      <c r="H724" s="457"/>
      <c r="I724" s="460"/>
      <c r="L724" s="3"/>
    </row>
    <row r="725" spans="6:12" s="2" customFormat="1" ht="12.75">
      <c r="F725" s="3"/>
      <c r="G725" s="3"/>
      <c r="H725" s="457"/>
      <c r="I725" s="460"/>
      <c r="L725" s="3"/>
    </row>
    <row r="726" spans="6:12" s="2" customFormat="1" ht="12.75">
      <c r="F726" s="3"/>
      <c r="G726" s="3"/>
      <c r="H726" s="457"/>
      <c r="I726" s="460"/>
      <c r="L726" s="3"/>
    </row>
    <row r="727" spans="6:12" s="2" customFormat="1" ht="12.75">
      <c r="F727" s="3"/>
      <c r="G727" s="3"/>
      <c r="H727" s="457"/>
      <c r="I727" s="460"/>
      <c r="L727" s="3"/>
    </row>
    <row r="728" spans="6:12" s="2" customFormat="1" ht="12.75">
      <c r="F728" s="3"/>
      <c r="G728" s="3"/>
      <c r="H728" s="457"/>
      <c r="I728" s="460"/>
      <c r="L728" s="3"/>
    </row>
    <row r="729" spans="6:12" s="2" customFormat="1" ht="12.75">
      <c r="F729" s="3"/>
      <c r="G729" s="3"/>
      <c r="H729" s="457"/>
      <c r="I729" s="460"/>
      <c r="L729" s="3"/>
    </row>
    <row r="730" spans="6:12" s="2" customFormat="1" ht="12.75">
      <c r="F730" s="3"/>
      <c r="G730" s="3"/>
      <c r="H730" s="457"/>
      <c r="I730" s="460"/>
      <c r="L730" s="3"/>
    </row>
    <row r="731" spans="6:12" s="2" customFormat="1" ht="12.75">
      <c r="F731" s="3"/>
      <c r="G731" s="3"/>
      <c r="H731" s="457"/>
      <c r="I731" s="460"/>
      <c r="L731" s="3"/>
    </row>
    <row r="732" spans="6:12" s="2" customFormat="1" ht="12.75">
      <c r="F732" s="3"/>
      <c r="G732" s="3"/>
      <c r="H732" s="457"/>
      <c r="I732" s="460"/>
      <c r="L732" s="3"/>
    </row>
    <row r="733" spans="6:12" s="2" customFormat="1" ht="12.75">
      <c r="F733" s="3"/>
      <c r="G733" s="3"/>
      <c r="H733" s="457"/>
      <c r="I733" s="460"/>
      <c r="L733" s="3"/>
    </row>
    <row r="734" spans="6:12" s="2" customFormat="1" ht="12.75">
      <c r="F734" s="3"/>
      <c r="G734" s="3"/>
      <c r="H734" s="457"/>
      <c r="I734" s="460"/>
      <c r="L734" s="3"/>
    </row>
    <row r="735" spans="6:12" s="2" customFormat="1" ht="12.75">
      <c r="F735" s="3"/>
      <c r="G735" s="3"/>
      <c r="H735" s="457"/>
      <c r="I735" s="460"/>
      <c r="L735" s="3"/>
    </row>
    <row r="736" spans="6:12" s="2" customFormat="1" ht="12.75">
      <c r="F736" s="3"/>
      <c r="G736" s="3"/>
      <c r="H736" s="457"/>
      <c r="I736" s="460"/>
      <c r="L736" s="3"/>
    </row>
    <row r="737" spans="6:12" s="2" customFormat="1" ht="12.75">
      <c r="F737" s="3"/>
      <c r="G737" s="3"/>
      <c r="H737" s="457"/>
      <c r="I737" s="460"/>
      <c r="L737" s="3"/>
    </row>
    <row r="738" spans="6:12" s="2" customFormat="1" ht="12.75">
      <c r="F738" s="3"/>
      <c r="G738" s="3"/>
      <c r="H738" s="457"/>
      <c r="I738" s="460"/>
      <c r="L738" s="3"/>
    </row>
    <row r="739" spans="6:12" s="2" customFormat="1" ht="12.75">
      <c r="F739" s="3"/>
      <c r="G739" s="3"/>
      <c r="H739" s="457"/>
      <c r="I739" s="460"/>
      <c r="L739" s="3"/>
    </row>
    <row r="740" spans="6:12" s="2" customFormat="1" ht="12.75">
      <c r="F740" s="3"/>
      <c r="G740" s="3"/>
      <c r="H740" s="457"/>
      <c r="I740" s="460"/>
      <c r="L740" s="3"/>
    </row>
    <row r="741" spans="6:12" s="2" customFormat="1" ht="12.75">
      <c r="F741" s="3"/>
      <c r="G741" s="3"/>
      <c r="H741" s="457"/>
      <c r="I741" s="460"/>
      <c r="L741" s="3"/>
    </row>
    <row r="742" spans="6:12" s="2" customFormat="1" ht="12.75">
      <c r="F742" s="3"/>
      <c r="G742" s="3"/>
      <c r="H742" s="457"/>
      <c r="I742" s="460"/>
      <c r="L742" s="3"/>
    </row>
    <row r="743" spans="6:12" s="2" customFormat="1" ht="12.75">
      <c r="F743" s="3"/>
      <c r="G743" s="3"/>
      <c r="H743" s="457"/>
      <c r="I743" s="460"/>
      <c r="L743" s="3"/>
    </row>
    <row r="744" spans="6:12" s="2" customFormat="1" ht="12.75">
      <c r="F744" s="3"/>
      <c r="G744" s="3"/>
      <c r="H744" s="457"/>
      <c r="I744" s="460"/>
      <c r="L744" s="3"/>
    </row>
    <row r="745" spans="6:12" s="2" customFormat="1" ht="12.75">
      <c r="F745" s="3"/>
      <c r="G745" s="3"/>
      <c r="H745" s="457"/>
      <c r="I745" s="460"/>
      <c r="L745" s="3"/>
    </row>
    <row r="746" spans="6:12" s="2" customFormat="1" ht="12.75">
      <c r="F746" s="3"/>
      <c r="G746" s="3"/>
      <c r="H746" s="457"/>
      <c r="I746" s="460"/>
      <c r="L746" s="3"/>
    </row>
    <row r="747" spans="6:12" s="2" customFormat="1" ht="12.75">
      <c r="F747" s="3"/>
      <c r="G747" s="3"/>
      <c r="H747" s="457"/>
      <c r="I747" s="460"/>
      <c r="L747" s="3"/>
    </row>
    <row r="748" spans="6:12" s="2" customFormat="1" ht="12.75">
      <c r="F748" s="3"/>
      <c r="G748" s="3"/>
      <c r="H748" s="457"/>
      <c r="I748" s="460"/>
      <c r="L748" s="3"/>
    </row>
    <row r="749" spans="6:12" s="2" customFormat="1" ht="12.75">
      <c r="F749" s="3"/>
      <c r="G749" s="3"/>
      <c r="H749" s="457"/>
      <c r="I749" s="460"/>
      <c r="L749" s="3"/>
    </row>
    <row r="750" spans="6:12" s="2" customFormat="1" ht="12.75">
      <c r="F750" s="3"/>
      <c r="G750" s="3"/>
      <c r="H750" s="457"/>
      <c r="I750" s="460"/>
      <c r="L750" s="3"/>
    </row>
    <row r="751" spans="6:12" s="2" customFormat="1" ht="12.75">
      <c r="F751" s="3"/>
      <c r="G751" s="3"/>
      <c r="H751" s="457"/>
      <c r="I751" s="460"/>
      <c r="L751" s="3"/>
    </row>
    <row r="752" spans="6:12" s="2" customFormat="1" ht="12.75">
      <c r="F752" s="3"/>
      <c r="G752" s="3"/>
      <c r="H752" s="457"/>
      <c r="I752" s="460"/>
      <c r="L752" s="3"/>
    </row>
    <row r="753" spans="6:12" s="2" customFormat="1" ht="12.75">
      <c r="F753" s="3"/>
      <c r="G753" s="3"/>
      <c r="H753" s="457"/>
      <c r="I753" s="460"/>
      <c r="L753" s="3"/>
    </row>
    <row r="754" spans="6:12" s="2" customFormat="1" ht="12.75">
      <c r="F754" s="3"/>
      <c r="G754" s="3"/>
      <c r="H754" s="457"/>
      <c r="I754" s="460"/>
      <c r="L754" s="3"/>
    </row>
    <row r="755" spans="6:12" s="2" customFormat="1" ht="12.75">
      <c r="F755" s="3"/>
      <c r="G755" s="3"/>
      <c r="H755" s="457"/>
      <c r="I755" s="460"/>
      <c r="L755" s="3"/>
    </row>
    <row r="756" spans="6:12" s="2" customFormat="1" ht="12.75">
      <c r="F756" s="3"/>
      <c r="G756" s="3"/>
      <c r="H756" s="457"/>
      <c r="I756" s="460"/>
      <c r="L756" s="3"/>
    </row>
    <row r="757" spans="6:12" s="2" customFormat="1" ht="12.75">
      <c r="F757" s="3"/>
      <c r="G757" s="3"/>
      <c r="H757" s="457"/>
      <c r="I757" s="460"/>
      <c r="L757" s="3"/>
    </row>
    <row r="758" spans="6:12" s="2" customFormat="1" ht="12.75">
      <c r="F758" s="3"/>
      <c r="G758" s="3"/>
      <c r="H758" s="457"/>
      <c r="I758" s="460"/>
      <c r="L758" s="3"/>
    </row>
    <row r="759" spans="6:9" s="2" customFormat="1" ht="12.75">
      <c r="F759" s="3"/>
      <c r="G759" s="3"/>
      <c r="H759" s="457"/>
      <c r="I759" s="460"/>
    </row>
    <row r="760" spans="6:9" s="2" customFormat="1" ht="12.75">
      <c r="F760" s="3"/>
      <c r="G760" s="3"/>
      <c r="H760" s="457"/>
      <c r="I760" s="460"/>
    </row>
    <row r="761" spans="6:9" s="2" customFormat="1" ht="12.75">
      <c r="F761" s="3"/>
      <c r="G761" s="3"/>
      <c r="H761" s="457"/>
      <c r="I761" s="460"/>
    </row>
    <row r="762" spans="6:9" s="2" customFormat="1" ht="12.75">
      <c r="F762" s="3"/>
      <c r="G762" s="3"/>
      <c r="H762" s="457"/>
      <c r="I762" s="460"/>
    </row>
    <row r="763" spans="6:9" s="2" customFormat="1" ht="12.75">
      <c r="F763" s="3"/>
      <c r="G763" s="3"/>
      <c r="H763" s="457"/>
      <c r="I763" s="460"/>
    </row>
    <row r="764" spans="6:9" s="2" customFormat="1" ht="12.75">
      <c r="F764" s="3"/>
      <c r="G764" s="3"/>
      <c r="H764" s="457"/>
      <c r="I764" s="460"/>
    </row>
    <row r="765" spans="6:9" s="2" customFormat="1" ht="12.75">
      <c r="F765" s="3"/>
      <c r="G765" s="3"/>
      <c r="H765" s="457"/>
      <c r="I765" s="460"/>
    </row>
    <row r="766" spans="6:9" s="2" customFormat="1" ht="12.75">
      <c r="F766" s="3"/>
      <c r="G766" s="3"/>
      <c r="H766" s="457"/>
      <c r="I766" s="460"/>
    </row>
    <row r="767" spans="6:9" s="2" customFormat="1" ht="12.75">
      <c r="F767" s="3"/>
      <c r="G767" s="3"/>
      <c r="H767" s="457"/>
      <c r="I767" s="460"/>
    </row>
    <row r="768" spans="6:9" s="2" customFormat="1" ht="12.75">
      <c r="F768" s="3"/>
      <c r="G768" s="3"/>
      <c r="H768" s="457"/>
      <c r="I768" s="460"/>
    </row>
    <row r="769" spans="6:9" s="2" customFormat="1" ht="12.75">
      <c r="F769" s="3"/>
      <c r="G769" s="3"/>
      <c r="H769" s="457"/>
      <c r="I769" s="460"/>
    </row>
    <row r="770" spans="6:9" s="2" customFormat="1" ht="12.75">
      <c r="F770" s="3"/>
      <c r="G770" s="3"/>
      <c r="H770" s="457"/>
      <c r="I770" s="460"/>
    </row>
    <row r="771" spans="6:9" s="2" customFormat="1" ht="12.75">
      <c r="F771" s="3"/>
      <c r="G771" s="3"/>
      <c r="H771" s="457"/>
      <c r="I771" s="460"/>
    </row>
    <row r="772" spans="6:9" s="2" customFormat="1" ht="12.75">
      <c r="F772" s="3"/>
      <c r="G772" s="3"/>
      <c r="H772" s="457"/>
      <c r="I772" s="460"/>
    </row>
    <row r="773" spans="6:9" s="2" customFormat="1" ht="12.75">
      <c r="F773" s="3"/>
      <c r="G773" s="3"/>
      <c r="H773" s="457"/>
      <c r="I773" s="460"/>
    </row>
    <row r="774" spans="6:9" s="2" customFormat="1" ht="12.75">
      <c r="F774" s="3"/>
      <c r="G774" s="3"/>
      <c r="H774" s="457"/>
      <c r="I774" s="460"/>
    </row>
    <row r="775" spans="6:9" s="2" customFormat="1" ht="12.75">
      <c r="F775" s="3"/>
      <c r="G775" s="3"/>
      <c r="H775" s="457"/>
      <c r="I775" s="460"/>
    </row>
    <row r="776" spans="6:9" s="2" customFormat="1" ht="12.75">
      <c r="F776" s="3"/>
      <c r="G776" s="3"/>
      <c r="H776" s="457"/>
      <c r="I776" s="460"/>
    </row>
    <row r="777" spans="6:9" s="2" customFormat="1" ht="12.75">
      <c r="F777" s="3"/>
      <c r="G777" s="3"/>
      <c r="H777" s="457"/>
      <c r="I777" s="460"/>
    </row>
    <row r="778" spans="6:9" s="2" customFormat="1" ht="12.75">
      <c r="F778" s="3"/>
      <c r="G778" s="3"/>
      <c r="H778" s="457"/>
      <c r="I778" s="460"/>
    </row>
    <row r="779" spans="6:9" s="2" customFormat="1" ht="12.75">
      <c r="F779" s="3"/>
      <c r="G779" s="3"/>
      <c r="H779" s="457"/>
      <c r="I779" s="460"/>
    </row>
    <row r="780" spans="6:9" s="2" customFormat="1" ht="12.75">
      <c r="F780" s="3"/>
      <c r="G780" s="3"/>
      <c r="H780" s="457"/>
      <c r="I780" s="460"/>
    </row>
    <row r="781" spans="6:9" s="2" customFormat="1" ht="12.75">
      <c r="F781" s="3"/>
      <c r="G781" s="3"/>
      <c r="H781" s="457"/>
      <c r="I781" s="460"/>
    </row>
    <row r="782" spans="6:9" s="2" customFormat="1" ht="12.75">
      <c r="F782" s="3"/>
      <c r="G782" s="3"/>
      <c r="H782" s="457"/>
      <c r="I782" s="460"/>
    </row>
    <row r="783" spans="6:9" s="2" customFormat="1" ht="12.75">
      <c r="F783" s="3"/>
      <c r="G783" s="3"/>
      <c r="H783" s="457"/>
      <c r="I783" s="460"/>
    </row>
    <row r="784" spans="6:9" s="2" customFormat="1" ht="12.75">
      <c r="F784" s="3"/>
      <c r="G784" s="3"/>
      <c r="H784" s="457"/>
      <c r="I784" s="460"/>
    </row>
    <row r="785" spans="6:9" s="2" customFormat="1" ht="12.75">
      <c r="F785" s="3"/>
      <c r="G785" s="3"/>
      <c r="H785" s="457"/>
      <c r="I785" s="460"/>
    </row>
    <row r="786" spans="6:9" s="2" customFormat="1" ht="12.75">
      <c r="F786" s="3"/>
      <c r="G786" s="3"/>
      <c r="H786" s="457"/>
      <c r="I786" s="460"/>
    </row>
    <row r="787" spans="6:9" s="2" customFormat="1" ht="12.75">
      <c r="F787" s="3"/>
      <c r="G787" s="3"/>
      <c r="H787" s="457"/>
      <c r="I787" s="460"/>
    </row>
    <row r="788" spans="6:9" s="2" customFormat="1" ht="12.75">
      <c r="F788" s="3"/>
      <c r="G788" s="3"/>
      <c r="H788" s="457"/>
      <c r="I788" s="460"/>
    </row>
    <row r="789" spans="6:9" s="2" customFormat="1" ht="12.75">
      <c r="F789" s="3"/>
      <c r="G789" s="3"/>
      <c r="H789" s="457"/>
      <c r="I789" s="460"/>
    </row>
    <row r="790" spans="6:9" s="2" customFormat="1" ht="12.75">
      <c r="F790" s="3"/>
      <c r="G790" s="3"/>
      <c r="H790" s="457"/>
      <c r="I790" s="460"/>
    </row>
    <row r="791" spans="6:9" s="2" customFormat="1" ht="12.75">
      <c r="F791" s="3"/>
      <c r="G791" s="3"/>
      <c r="H791" s="457"/>
      <c r="I791" s="460"/>
    </row>
    <row r="792" spans="6:9" s="2" customFormat="1" ht="12.75">
      <c r="F792" s="3"/>
      <c r="G792" s="3"/>
      <c r="H792" s="457"/>
      <c r="I792" s="460"/>
    </row>
    <row r="793" spans="6:9" s="2" customFormat="1" ht="12.75">
      <c r="F793" s="3"/>
      <c r="G793" s="3"/>
      <c r="H793" s="457"/>
      <c r="I793" s="460"/>
    </row>
    <row r="794" spans="6:9" s="2" customFormat="1" ht="12.75">
      <c r="F794" s="3"/>
      <c r="G794" s="3"/>
      <c r="H794" s="457"/>
      <c r="I794" s="460"/>
    </row>
    <row r="795" spans="6:9" s="2" customFormat="1" ht="12.75">
      <c r="F795" s="3"/>
      <c r="G795" s="3"/>
      <c r="H795" s="457"/>
      <c r="I795" s="460"/>
    </row>
    <row r="796" spans="6:9" s="2" customFormat="1" ht="12.75">
      <c r="F796" s="3"/>
      <c r="G796" s="3"/>
      <c r="H796" s="457"/>
      <c r="I796" s="460"/>
    </row>
    <row r="797" spans="6:9" s="2" customFormat="1" ht="12.75">
      <c r="F797" s="3"/>
      <c r="G797" s="3"/>
      <c r="H797" s="457"/>
      <c r="I797" s="460"/>
    </row>
    <row r="798" spans="6:9" s="2" customFormat="1" ht="12.75">
      <c r="F798" s="3"/>
      <c r="G798" s="3"/>
      <c r="H798" s="457"/>
      <c r="I798" s="460"/>
    </row>
    <row r="799" spans="6:9" s="2" customFormat="1" ht="12.75">
      <c r="F799" s="3"/>
      <c r="G799" s="3"/>
      <c r="H799" s="457"/>
      <c r="I799" s="460"/>
    </row>
    <row r="800" spans="6:9" s="2" customFormat="1" ht="12.75">
      <c r="F800" s="3"/>
      <c r="G800" s="3"/>
      <c r="H800" s="457"/>
      <c r="I800" s="460"/>
    </row>
    <row r="801" spans="6:9" s="2" customFormat="1" ht="12.75">
      <c r="F801" s="3"/>
      <c r="G801" s="3"/>
      <c r="H801" s="457"/>
      <c r="I801" s="460"/>
    </row>
    <row r="802" spans="6:9" s="2" customFormat="1" ht="12.75">
      <c r="F802" s="3"/>
      <c r="G802" s="3"/>
      <c r="H802" s="457"/>
      <c r="I802" s="460"/>
    </row>
    <row r="803" spans="6:9" s="2" customFormat="1" ht="12.75">
      <c r="F803" s="3"/>
      <c r="G803" s="3"/>
      <c r="H803" s="457"/>
      <c r="I803" s="460"/>
    </row>
    <row r="804" spans="6:9" s="2" customFormat="1" ht="12.75">
      <c r="F804" s="3"/>
      <c r="G804" s="3"/>
      <c r="H804" s="457"/>
      <c r="I804" s="460"/>
    </row>
    <row r="805" spans="6:9" s="2" customFormat="1" ht="12.75">
      <c r="F805" s="3"/>
      <c r="G805" s="3"/>
      <c r="H805" s="457"/>
      <c r="I805" s="460"/>
    </row>
    <row r="806" spans="6:9" s="2" customFormat="1" ht="12.75">
      <c r="F806" s="3"/>
      <c r="G806" s="3"/>
      <c r="H806" s="457"/>
      <c r="I806" s="460"/>
    </row>
    <row r="807" spans="6:9" s="2" customFormat="1" ht="12.75">
      <c r="F807" s="3"/>
      <c r="G807" s="3"/>
      <c r="H807" s="457"/>
      <c r="I807" s="460"/>
    </row>
    <row r="808" spans="6:9" s="2" customFormat="1" ht="12.75">
      <c r="F808" s="3"/>
      <c r="G808" s="3"/>
      <c r="H808" s="457"/>
      <c r="I808" s="460"/>
    </row>
    <row r="809" spans="6:9" s="2" customFormat="1" ht="12.75">
      <c r="F809" s="3"/>
      <c r="G809" s="3"/>
      <c r="H809" s="457"/>
      <c r="I809" s="460"/>
    </row>
    <row r="810" spans="6:9" s="2" customFormat="1" ht="12.75">
      <c r="F810" s="3"/>
      <c r="G810" s="3"/>
      <c r="H810" s="457"/>
      <c r="I810" s="460"/>
    </row>
    <row r="811" spans="6:9" s="2" customFormat="1" ht="12.75">
      <c r="F811" s="3"/>
      <c r="G811" s="3"/>
      <c r="H811" s="457"/>
      <c r="I811" s="460"/>
    </row>
    <row r="812" spans="6:9" s="2" customFormat="1" ht="12.75">
      <c r="F812" s="3"/>
      <c r="G812" s="3"/>
      <c r="H812" s="457"/>
      <c r="I812" s="460"/>
    </row>
    <row r="813" spans="6:9" s="2" customFormat="1" ht="12.75">
      <c r="F813" s="3"/>
      <c r="G813" s="3"/>
      <c r="H813" s="457"/>
      <c r="I813" s="460"/>
    </row>
    <row r="814" spans="6:9" s="2" customFormat="1" ht="12.75">
      <c r="F814" s="3"/>
      <c r="G814" s="3"/>
      <c r="H814" s="457"/>
      <c r="I814" s="460"/>
    </row>
    <row r="815" spans="6:9" s="2" customFormat="1" ht="12.75">
      <c r="F815" s="3"/>
      <c r="G815" s="3"/>
      <c r="H815" s="457"/>
      <c r="I815" s="460"/>
    </row>
    <row r="816" spans="6:9" s="2" customFormat="1" ht="12.75">
      <c r="F816" s="3"/>
      <c r="G816" s="3"/>
      <c r="H816" s="457"/>
      <c r="I816" s="460"/>
    </row>
    <row r="817" spans="6:9" s="2" customFormat="1" ht="12.75">
      <c r="F817" s="3"/>
      <c r="G817" s="3"/>
      <c r="H817" s="457"/>
      <c r="I817" s="460"/>
    </row>
    <row r="818" spans="6:9" s="2" customFormat="1" ht="12.75">
      <c r="F818" s="3"/>
      <c r="G818" s="3"/>
      <c r="H818" s="457"/>
      <c r="I818" s="460"/>
    </row>
    <row r="819" spans="6:9" s="2" customFormat="1" ht="12.75">
      <c r="F819" s="3"/>
      <c r="G819" s="3"/>
      <c r="H819" s="457"/>
      <c r="I819" s="460"/>
    </row>
    <row r="820" spans="6:9" s="2" customFormat="1" ht="12.75">
      <c r="F820" s="3"/>
      <c r="G820" s="3"/>
      <c r="H820" s="457"/>
      <c r="I820" s="460"/>
    </row>
    <row r="821" spans="6:9" s="2" customFormat="1" ht="12.75">
      <c r="F821" s="3"/>
      <c r="G821" s="3"/>
      <c r="H821" s="457"/>
      <c r="I821" s="460"/>
    </row>
    <row r="822" spans="6:9" s="2" customFormat="1" ht="12.75">
      <c r="F822" s="3"/>
      <c r="G822" s="3"/>
      <c r="H822" s="457"/>
      <c r="I822" s="460"/>
    </row>
    <row r="823" spans="6:9" s="2" customFormat="1" ht="12.75">
      <c r="F823" s="3"/>
      <c r="G823" s="3"/>
      <c r="H823" s="457"/>
      <c r="I823" s="460"/>
    </row>
    <row r="824" spans="6:9" s="2" customFormat="1" ht="12.75">
      <c r="F824" s="3"/>
      <c r="G824" s="3"/>
      <c r="H824" s="457"/>
      <c r="I824" s="460"/>
    </row>
    <row r="825" spans="6:9" s="2" customFormat="1" ht="12.75">
      <c r="F825" s="3"/>
      <c r="G825" s="3"/>
      <c r="H825" s="457"/>
      <c r="I825" s="460"/>
    </row>
    <row r="826" spans="6:9" s="2" customFormat="1" ht="12.75">
      <c r="F826" s="3"/>
      <c r="G826" s="3"/>
      <c r="H826" s="457"/>
      <c r="I826" s="460"/>
    </row>
    <row r="827" spans="6:9" s="2" customFormat="1" ht="12.75">
      <c r="F827" s="3"/>
      <c r="G827" s="3"/>
      <c r="H827" s="457"/>
      <c r="I827" s="460"/>
    </row>
    <row r="828" spans="6:9" s="2" customFormat="1" ht="12.75">
      <c r="F828" s="3"/>
      <c r="G828" s="3"/>
      <c r="H828" s="457"/>
      <c r="I828" s="460"/>
    </row>
    <row r="829" spans="6:9" s="2" customFormat="1" ht="12.75">
      <c r="F829" s="3"/>
      <c r="G829" s="3"/>
      <c r="H829" s="457"/>
      <c r="I829" s="460"/>
    </row>
    <row r="830" spans="6:9" s="2" customFormat="1" ht="12.75">
      <c r="F830" s="3"/>
      <c r="G830" s="3"/>
      <c r="H830" s="457"/>
      <c r="I830" s="460"/>
    </row>
    <row r="831" spans="6:9" s="2" customFormat="1" ht="12.75">
      <c r="F831" s="3"/>
      <c r="G831" s="3"/>
      <c r="H831" s="457"/>
      <c r="I831" s="460"/>
    </row>
    <row r="832" spans="6:9" s="2" customFormat="1" ht="12.75">
      <c r="F832" s="3"/>
      <c r="G832" s="3"/>
      <c r="H832" s="457"/>
      <c r="I832" s="460"/>
    </row>
    <row r="833" spans="6:9" s="2" customFormat="1" ht="12.75">
      <c r="F833" s="3"/>
      <c r="G833" s="3"/>
      <c r="H833" s="457"/>
      <c r="I833" s="460"/>
    </row>
    <row r="834" spans="6:9" s="2" customFormat="1" ht="12.75">
      <c r="F834" s="3"/>
      <c r="G834" s="3"/>
      <c r="H834" s="457"/>
      <c r="I834" s="460"/>
    </row>
    <row r="835" spans="6:9" s="2" customFormat="1" ht="12.75">
      <c r="F835" s="3"/>
      <c r="G835" s="3"/>
      <c r="H835" s="457"/>
      <c r="I835" s="460"/>
    </row>
    <row r="836" spans="6:9" s="2" customFormat="1" ht="12.75">
      <c r="F836" s="3"/>
      <c r="G836" s="3"/>
      <c r="H836" s="457"/>
      <c r="I836" s="460"/>
    </row>
    <row r="837" spans="6:9" s="2" customFormat="1" ht="12.75">
      <c r="F837" s="3"/>
      <c r="G837" s="3"/>
      <c r="H837" s="457"/>
      <c r="I837" s="460"/>
    </row>
    <row r="838" spans="6:9" s="2" customFormat="1" ht="12.75">
      <c r="F838" s="3"/>
      <c r="G838" s="3"/>
      <c r="H838" s="457"/>
      <c r="I838" s="460"/>
    </row>
    <row r="839" spans="6:9" s="2" customFormat="1" ht="12.75">
      <c r="F839" s="3"/>
      <c r="G839" s="3"/>
      <c r="H839" s="457"/>
      <c r="I839" s="460"/>
    </row>
    <row r="840" spans="6:9" s="2" customFormat="1" ht="12.75">
      <c r="F840" s="3"/>
      <c r="G840" s="3"/>
      <c r="H840" s="457"/>
      <c r="I840" s="460"/>
    </row>
    <row r="841" spans="6:9" s="2" customFormat="1" ht="12.75">
      <c r="F841" s="3"/>
      <c r="G841" s="3"/>
      <c r="H841" s="457"/>
      <c r="I841" s="460"/>
    </row>
    <row r="842" spans="6:9" s="2" customFormat="1" ht="12.75">
      <c r="F842" s="3"/>
      <c r="G842" s="3"/>
      <c r="H842" s="457"/>
      <c r="I842" s="460"/>
    </row>
    <row r="843" spans="6:9" s="2" customFormat="1" ht="12.75">
      <c r="F843" s="3"/>
      <c r="G843" s="3"/>
      <c r="H843" s="457"/>
      <c r="I843" s="460"/>
    </row>
    <row r="844" spans="6:9" s="2" customFormat="1" ht="12.75">
      <c r="F844" s="3"/>
      <c r="G844" s="3"/>
      <c r="H844" s="457"/>
      <c r="I844" s="460"/>
    </row>
    <row r="845" spans="6:9" s="2" customFormat="1" ht="12.75">
      <c r="F845" s="3"/>
      <c r="G845" s="3"/>
      <c r="H845" s="457"/>
      <c r="I845" s="460"/>
    </row>
    <row r="846" spans="6:9" s="2" customFormat="1" ht="12.75">
      <c r="F846" s="3"/>
      <c r="G846" s="3"/>
      <c r="H846" s="457"/>
      <c r="I846" s="460"/>
    </row>
    <row r="847" spans="6:9" s="2" customFormat="1" ht="12.75">
      <c r="F847" s="3"/>
      <c r="G847" s="3"/>
      <c r="H847" s="457"/>
      <c r="I847" s="460"/>
    </row>
    <row r="848" spans="6:9" s="2" customFormat="1" ht="12.75">
      <c r="F848" s="3"/>
      <c r="G848" s="3"/>
      <c r="H848" s="457"/>
      <c r="I848" s="460"/>
    </row>
    <row r="849" spans="6:9" s="2" customFormat="1" ht="12.75">
      <c r="F849" s="3"/>
      <c r="G849" s="3"/>
      <c r="H849" s="457"/>
      <c r="I849" s="460"/>
    </row>
    <row r="850" spans="6:9" s="2" customFormat="1" ht="12.75">
      <c r="F850" s="3"/>
      <c r="G850" s="3"/>
      <c r="H850" s="457"/>
      <c r="I850" s="460"/>
    </row>
    <row r="851" spans="6:9" s="2" customFormat="1" ht="12.75">
      <c r="F851" s="3"/>
      <c r="G851" s="3"/>
      <c r="H851" s="457"/>
      <c r="I851" s="460"/>
    </row>
    <row r="852" spans="6:9" s="2" customFormat="1" ht="12.75">
      <c r="F852" s="3"/>
      <c r="G852" s="3"/>
      <c r="H852" s="457"/>
      <c r="I852" s="460"/>
    </row>
    <row r="853" spans="6:9" s="2" customFormat="1" ht="12.75">
      <c r="F853" s="3"/>
      <c r="G853" s="3"/>
      <c r="H853" s="457"/>
      <c r="I853" s="460"/>
    </row>
    <row r="854" spans="6:9" s="2" customFormat="1" ht="12.75">
      <c r="F854" s="3"/>
      <c r="G854" s="3"/>
      <c r="H854" s="457"/>
      <c r="I854" s="460"/>
    </row>
    <row r="855" spans="6:9" s="2" customFormat="1" ht="12.75">
      <c r="F855" s="3"/>
      <c r="G855" s="3"/>
      <c r="H855" s="457"/>
      <c r="I855" s="460"/>
    </row>
    <row r="856" spans="6:9" s="2" customFormat="1" ht="12.75">
      <c r="F856" s="3"/>
      <c r="G856" s="3"/>
      <c r="H856" s="457"/>
      <c r="I856" s="460"/>
    </row>
    <row r="857" spans="6:9" s="2" customFormat="1" ht="12.75">
      <c r="F857" s="3"/>
      <c r="G857" s="3"/>
      <c r="H857" s="457"/>
      <c r="I857" s="460"/>
    </row>
    <row r="858" spans="6:9" s="2" customFormat="1" ht="12.75">
      <c r="F858" s="3"/>
      <c r="G858" s="3"/>
      <c r="H858" s="457"/>
      <c r="I858" s="460"/>
    </row>
    <row r="859" spans="6:9" s="2" customFormat="1" ht="12.75">
      <c r="F859" s="3"/>
      <c r="G859" s="3"/>
      <c r="H859" s="457"/>
      <c r="I859" s="460"/>
    </row>
    <row r="860" spans="6:9" s="2" customFormat="1" ht="12.75">
      <c r="F860" s="3"/>
      <c r="G860" s="3"/>
      <c r="H860" s="457"/>
      <c r="I860" s="460"/>
    </row>
    <row r="861" spans="6:9" s="2" customFormat="1" ht="12.75">
      <c r="F861" s="3"/>
      <c r="G861" s="3"/>
      <c r="H861" s="457"/>
      <c r="I861" s="460"/>
    </row>
    <row r="862" spans="6:9" s="2" customFormat="1" ht="12.75">
      <c r="F862" s="3"/>
      <c r="G862" s="3"/>
      <c r="H862" s="457"/>
      <c r="I862" s="460"/>
    </row>
    <row r="863" spans="6:9" s="2" customFormat="1" ht="12.75">
      <c r="F863" s="3"/>
      <c r="G863" s="3"/>
      <c r="H863" s="457"/>
      <c r="I863" s="460"/>
    </row>
    <row r="864" spans="6:9" s="2" customFormat="1" ht="12.75">
      <c r="F864" s="3"/>
      <c r="G864" s="3"/>
      <c r="H864" s="457"/>
      <c r="I864" s="460"/>
    </row>
    <row r="865" spans="6:9" s="2" customFormat="1" ht="12.75">
      <c r="F865" s="3"/>
      <c r="G865" s="3"/>
      <c r="H865" s="457"/>
      <c r="I865" s="460"/>
    </row>
    <row r="866" spans="6:9" s="2" customFormat="1" ht="12.75">
      <c r="F866" s="3"/>
      <c r="G866" s="3"/>
      <c r="H866" s="457"/>
      <c r="I866" s="460"/>
    </row>
    <row r="867" spans="6:9" s="2" customFormat="1" ht="12.75">
      <c r="F867" s="3"/>
      <c r="G867" s="3"/>
      <c r="H867" s="457"/>
      <c r="I867" s="460"/>
    </row>
    <row r="868" spans="6:9" s="2" customFormat="1" ht="12.75">
      <c r="F868" s="3"/>
      <c r="G868" s="3"/>
      <c r="H868" s="457"/>
      <c r="I868" s="460"/>
    </row>
    <row r="869" spans="6:9" s="2" customFormat="1" ht="12.75">
      <c r="F869" s="3"/>
      <c r="G869" s="3"/>
      <c r="H869" s="457"/>
      <c r="I869" s="460"/>
    </row>
    <row r="870" spans="6:9" s="2" customFormat="1" ht="12.75">
      <c r="F870" s="3"/>
      <c r="G870" s="3"/>
      <c r="H870" s="457"/>
      <c r="I870" s="460"/>
    </row>
    <row r="871" spans="6:9" s="2" customFormat="1" ht="12.75">
      <c r="F871" s="3"/>
      <c r="G871" s="3"/>
      <c r="H871" s="457"/>
      <c r="I871" s="460"/>
    </row>
    <row r="872" spans="6:9" s="2" customFormat="1" ht="12.75">
      <c r="F872" s="3"/>
      <c r="G872" s="3"/>
      <c r="H872" s="457"/>
      <c r="I872" s="460"/>
    </row>
    <row r="873" spans="6:9" s="2" customFormat="1" ht="12.75">
      <c r="F873" s="3"/>
      <c r="G873" s="3"/>
      <c r="H873" s="457"/>
      <c r="I873" s="460"/>
    </row>
    <row r="874" spans="6:9" s="2" customFormat="1" ht="12.75">
      <c r="F874" s="3"/>
      <c r="G874" s="3"/>
      <c r="H874" s="457"/>
      <c r="I874" s="460"/>
    </row>
    <row r="875" spans="6:9" s="2" customFormat="1" ht="12.75">
      <c r="F875" s="3"/>
      <c r="G875" s="3"/>
      <c r="H875" s="457"/>
      <c r="I875" s="460"/>
    </row>
    <row r="876" spans="6:9" s="2" customFormat="1" ht="12.75">
      <c r="F876" s="3"/>
      <c r="G876" s="3"/>
      <c r="H876" s="457"/>
      <c r="I876" s="460"/>
    </row>
    <row r="877" spans="6:9" s="2" customFormat="1" ht="12.75">
      <c r="F877" s="3"/>
      <c r="G877" s="3"/>
      <c r="H877" s="457"/>
      <c r="I877" s="460"/>
    </row>
    <row r="878" spans="6:9" s="2" customFormat="1" ht="12.75">
      <c r="F878" s="3"/>
      <c r="G878" s="3"/>
      <c r="H878" s="457"/>
      <c r="I878" s="460"/>
    </row>
    <row r="879" spans="6:9" s="2" customFormat="1" ht="12.75">
      <c r="F879" s="3"/>
      <c r="G879" s="3"/>
      <c r="H879" s="457"/>
      <c r="I879" s="460"/>
    </row>
    <row r="880" spans="6:9" s="2" customFormat="1" ht="12.75">
      <c r="F880" s="3"/>
      <c r="G880" s="3"/>
      <c r="H880" s="457"/>
      <c r="I880" s="460"/>
    </row>
    <row r="881" spans="6:9" s="2" customFormat="1" ht="12.75">
      <c r="F881" s="3"/>
      <c r="G881" s="3"/>
      <c r="H881" s="457"/>
      <c r="I881" s="460"/>
    </row>
    <row r="882" spans="6:9" s="2" customFormat="1" ht="12.75">
      <c r="F882" s="3"/>
      <c r="G882" s="3"/>
      <c r="H882" s="457"/>
      <c r="I882" s="460"/>
    </row>
    <row r="883" spans="6:9" s="2" customFormat="1" ht="12.75">
      <c r="F883" s="3"/>
      <c r="G883" s="3"/>
      <c r="H883" s="457"/>
      <c r="I883" s="460"/>
    </row>
    <row r="884" spans="6:9" s="2" customFormat="1" ht="12.75">
      <c r="F884" s="3"/>
      <c r="G884" s="3"/>
      <c r="H884" s="457"/>
      <c r="I884" s="460"/>
    </row>
    <row r="885" spans="6:9" s="2" customFormat="1" ht="12.75">
      <c r="F885" s="3"/>
      <c r="G885" s="3"/>
      <c r="H885" s="457"/>
      <c r="I885" s="460"/>
    </row>
    <row r="886" spans="6:9" s="2" customFormat="1" ht="12.75">
      <c r="F886" s="3"/>
      <c r="G886" s="3"/>
      <c r="H886" s="457"/>
      <c r="I886" s="460"/>
    </row>
    <row r="887" spans="6:9" s="2" customFormat="1" ht="12.75">
      <c r="F887" s="3"/>
      <c r="G887" s="3"/>
      <c r="H887" s="457"/>
      <c r="I887" s="460"/>
    </row>
    <row r="888" spans="6:9" s="2" customFormat="1" ht="12.75">
      <c r="F888" s="3"/>
      <c r="G888" s="3"/>
      <c r="H888" s="457"/>
      <c r="I888" s="460"/>
    </row>
    <row r="889" spans="6:9" s="2" customFormat="1" ht="12.75">
      <c r="F889" s="3"/>
      <c r="G889" s="3"/>
      <c r="H889" s="457"/>
      <c r="I889" s="460"/>
    </row>
    <row r="890" spans="6:9" s="2" customFormat="1" ht="12.75">
      <c r="F890" s="3"/>
      <c r="G890" s="3"/>
      <c r="H890" s="457"/>
      <c r="I890" s="460"/>
    </row>
    <row r="891" spans="6:9" s="2" customFormat="1" ht="12.75">
      <c r="F891" s="3"/>
      <c r="G891" s="3"/>
      <c r="H891" s="457"/>
      <c r="I891" s="460"/>
    </row>
    <row r="892" spans="6:9" s="2" customFormat="1" ht="12.75">
      <c r="F892" s="3"/>
      <c r="G892" s="3"/>
      <c r="H892" s="457"/>
      <c r="I892" s="460"/>
    </row>
    <row r="893" spans="6:9" s="2" customFormat="1" ht="12.75">
      <c r="F893" s="3"/>
      <c r="G893" s="3"/>
      <c r="H893" s="457"/>
      <c r="I893" s="460"/>
    </row>
    <row r="894" spans="6:9" s="2" customFormat="1" ht="12.75">
      <c r="F894" s="3"/>
      <c r="G894" s="3"/>
      <c r="H894" s="457"/>
      <c r="I894" s="460"/>
    </row>
    <row r="895" spans="6:9" s="2" customFormat="1" ht="12.75">
      <c r="F895" s="3"/>
      <c r="G895" s="3"/>
      <c r="H895" s="457"/>
      <c r="I895" s="460"/>
    </row>
    <row r="896" spans="6:9" s="2" customFormat="1" ht="12.75">
      <c r="F896" s="3"/>
      <c r="G896" s="3"/>
      <c r="H896" s="457"/>
      <c r="I896" s="460"/>
    </row>
    <row r="897" spans="6:9" s="2" customFormat="1" ht="12.75">
      <c r="F897" s="3"/>
      <c r="G897" s="3"/>
      <c r="H897" s="457"/>
      <c r="I897" s="460"/>
    </row>
    <row r="898" spans="6:9" s="2" customFormat="1" ht="12.75">
      <c r="F898" s="3"/>
      <c r="G898" s="3"/>
      <c r="H898" s="457"/>
      <c r="I898" s="460"/>
    </row>
    <row r="899" spans="6:9" s="2" customFormat="1" ht="12.75">
      <c r="F899" s="3"/>
      <c r="G899" s="3"/>
      <c r="H899" s="457"/>
      <c r="I899" s="460"/>
    </row>
    <row r="900" spans="6:9" s="2" customFormat="1" ht="12.75">
      <c r="F900" s="3"/>
      <c r="G900" s="3"/>
      <c r="H900" s="457"/>
      <c r="I900" s="460"/>
    </row>
    <row r="901" spans="6:9" s="2" customFormat="1" ht="12.75">
      <c r="F901" s="3"/>
      <c r="G901" s="3"/>
      <c r="H901" s="457"/>
      <c r="I901" s="460"/>
    </row>
    <row r="902" spans="6:9" s="2" customFormat="1" ht="12.75">
      <c r="F902" s="3"/>
      <c r="G902" s="3"/>
      <c r="H902" s="457"/>
      <c r="I902" s="460"/>
    </row>
    <row r="903" spans="6:9" s="2" customFormat="1" ht="12.75">
      <c r="F903" s="3"/>
      <c r="G903" s="3"/>
      <c r="H903" s="457"/>
      <c r="I903" s="460"/>
    </row>
    <row r="904" spans="6:9" s="2" customFormat="1" ht="12.75">
      <c r="F904" s="3"/>
      <c r="G904" s="3"/>
      <c r="H904" s="457"/>
      <c r="I904" s="460"/>
    </row>
    <row r="905" spans="6:9" s="2" customFormat="1" ht="12.75">
      <c r="F905" s="3"/>
      <c r="G905" s="3"/>
      <c r="H905" s="457"/>
      <c r="I905" s="460"/>
    </row>
    <row r="906" spans="6:9" s="2" customFormat="1" ht="12.75">
      <c r="F906" s="3"/>
      <c r="G906" s="3"/>
      <c r="H906" s="457"/>
      <c r="I906" s="460"/>
    </row>
    <row r="907" spans="6:9" s="2" customFormat="1" ht="12.75">
      <c r="F907" s="3"/>
      <c r="G907" s="3"/>
      <c r="H907" s="457"/>
      <c r="I907" s="460"/>
    </row>
    <row r="908" spans="6:9" s="2" customFormat="1" ht="12.75">
      <c r="F908" s="3"/>
      <c r="G908" s="3"/>
      <c r="H908" s="457"/>
      <c r="I908" s="460"/>
    </row>
    <row r="909" spans="6:9" s="2" customFormat="1" ht="12.75">
      <c r="F909" s="3"/>
      <c r="G909" s="3"/>
      <c r="H909" s="457"/>
      <c r="I909" s="460"/>
    </row>
    <row r="910" spans="6:9" s="2" customFormat="1" ht="12.75">
      <c r="F910" s="3"/>
      <c r="G910" s="3"/>
      <c r="H910" s="457"/>
      <c r="I910" s="460"/>
    </row>
    <row r="911" spans="6:9" s="2" customFormat="1" ht="12.75">
      <c r="F911" s="3"/>
      <c r="G911" s="3"/>
      <c r="H911" s="457"/>
      <c r="I911" s="460"/>
    </row>
    <row r="912" spans="6:9" s="2" customFormat="1" ht="12.75">
      <c r="F912" s="3"/>
      <c r="G912" s="3"/>
      <c r="H912" s="457"/>
      <c r="I912" s="460"/>
    </row>
    <row r="913" spans="6:9" s="2" customFormat="1" ht="12.75">
      <c r="F913" s="3"/>
      <c r="G913" s="3"/>
      <c r="H913" s="457"/>
      <c r="I913" s="460"/>
    </row>
    <row r="914" spans="6:9" s="2" customFormat="1" ht="12.75">
      <c r="F914" s="3"/>
      <c r="G914" s="3"/>
      <c r="H914" s="457"/>
      <c r="I914" s="460"/>
    </row>
    <row r="915" spans="6:9" s="2" customFormat="1" ht="12.75">
      <c r="F915" s="3"/>
      <c r="G915" s="3"/>
      <c r="H915" s="457"/>
      <c r="I915" s="460"/>
    </row>
    <row r="916" spans="6:9" s="2" customFormat="1" ht="12.75">
      <c r="F916" s="3"/>
      <c r="G916" s="3"/>
      <c r="H916" s="457"/>
      <c r="I916" s="460"/>
    </row>
    <row r="917" spans="6:9" s="2" customFormat="1" ht="12.75">
      <c r="F917" s="3"/>
      <c r="G917" s="3"/>
      <c r="H917" s="457"/>
      <c r="I917" s="460"/>
    </row>
    <row r="918" spans="6:9" s="2" customFormat="1" ht="12.75">
      <c r="F918" s="3"/>
      <c r="G918" s="3"/>
      <c r="H918" s="457"/>
      <c r="I918" s="460"/>
    </row>
    <row r="919" spans="6:9" s="2" customFormat="1" ht="12.75">
      <c r="F919" s="3"/>
      <c r="G919" s="3"/>
      <c r="H919" s="457"/>
      <c r="I919" s="460"/>
    </row>
    <row r="920" spans="6:9" s="2" customFormat="1" ht="12.75">
      <c r="F920" s="3"/>
      <c r="G920" s="3"/>
      <c r="H920" s="457"/>
      <c r="I920" s="460"/>
    </row>
    <row r="921" spans="6:9" s="2" customFormat="1" ht="12.75">
      <c r="F921" s="3"/>
      <c r="G921" s="3"/>
      <c r="H921" s="457"/>
      <c r="I921" s="460"/>
    </row>
    <row r="922" spans="6:9" s="2" customFormat="1" ht="12.75">
      <c r="F922" s="3"/>
      <c r="G922" s="3"/>
      <c r="H922" s="457"/>
      <c r="I922" s="460"/>
    </row>
    <row r="923" spans="6:9" s="2" customFormat="1" ht="12.75">
      <c r="F923" s="3"/>
      <c r="G923" s="3"/>
      <c r="H923" s="457"/>
      <c r="I923" s="460"/>
    </row>
    <row r="924" spans="6:9" s="2" customFormat="1" ht="12.75">
      <c r="F924" s="3"/>
      <c r="G924" s="3"/>
      <c r="H924" s="457"/>
      <c r="I924" s="460"/>
    </row>
    <row r="925" spans="6:9" s="2" customFormat="1" ht="12.75">
      <c r="F925" s="3"/>
      <c r="G925" s="3"/>
      <c r="H925" s="457"/>
      <c r="I925" s="460"/>
    </row>
    <row r="926" spans="6:9" s="2" customFormat="1" ht="12.75">
      <c r="F926" s="3"/>
      <c r="G926" s="3"/>
      <c r="H926" s="457"/>
      <c r="I926" s="460"/>
    </row>
    <row r="927" spans="6:9" s="2" customFormat="1" ht="12.75">
      <c r="F927" s="3"/>
      <c r="G927" s="3"/>
      <c r="H927" s="457"/>
      <c r="I927" s="460"/>
    </row>
    <row r="928" spans="6:9" s="2" customFormat="1" ht="12.75">
      <c r="F928" s="3"/>
      <c r="G928" s="3"/>
      <c r="H928" s="457"/>
      <c r="I928" s="460"/>
    </row>
    <row r="929" spans="6:9" s="2" customFormat="1" ht="12.75">
      <c r="F929" s="3"/>
      <c r="G929" s="3"/>
      <c r="H929" s="457"/>
      <c r="I929" s="460"/>
    </row>
    <row r="930" spans="6:9" s="2" customFormat="1" ht="12.75">
      <c r="F930" s="3"/>
      <c r="G930" s="3"/>
      <c r="H930" s="457"/>
      <c r="I930" s="460"/>
    </row>
    <row r="931" spans="6:9" s="2" customFormat="1" ht="12.75">
      <c r="F931" s="3"/>
      <c r="G931" s="3"/>
      <c r="H931" s="457"/>
      <c r="I931" s="460"/>
    </row>
    <row r="932" spans="6:9" s="2" customFormat="1" ht="12.75">
      <c r="F932" s="3"/>
      <c r="G932" s="3"/>
      <c r="H932" s="457"/>
      <c r="I932" s="460"/>
    </row>
    <row r="933" spans="6:9" s="2" customFormat="1" ht="12.75">
      <c r="F933" s="3"/>
      <c r="G933" s="3"/>
      <c r="H933" s="457"/>
      <c r="I933" s="460"/>
    </row>
    <row r="934" spans="6:9" s="2" customFormat="1" ht="12.75">
      <c r="F934" s="3"/>
      <c r="G934" s="3"/>
      <c r="H934" s="457"/>
      <c r="I934" s="460"/>
    </row>
    <row r="935" spans="6:9" s="2" customFormat="1" ht="12.75">
      <c r="F935" s="3"/>
      <c r="G935" s="3"/>
      <c r="H935" s="457"/>
      <c r="I935" s="460"/>
    </row>
    <row r="936" spans="6:9" s="2" customFormat="1" ht="12.75">
      <c r="F936" s="3"/>
      <c r="G936" s="3"/>
      <c r="H936" s="457"/>
      <c r="I936" s="460"/>
    </row>
    <row r="937" spans="6:9" s="2" customFormat="1" ht="12.75">
      <c r="F937" s="3"/>
      <c r="G937" s="3"/>
      <c r="H937" s="457"/>
      <c r="I937" s="460"/>
    </row>
    <row r="938" spans="6:9" s="2" customFormat="1" ht="12.75">
      <c r="F938" s="3"/>
      <c r="G938" s="3"/>
      <c r="H938" s="457"/>
      <c r="I938" s="460"/>
    </row>
    <row r="939" spans="6:9" s="2" customFormat="1" ht="12.75">
      <c r="F939" s="3"/>
      <c r="G939" s="3"/>
      <c r="H939" s="457"/>
      <c r="I939" s="460"/>
    </row>
    <row r="940" spans="6:9" s="2" customFormat="1" ht="12.75">
      <c r="F940" s="3"/>
      <c r="G940" s="3"/>
      <c r="H940" s="457"/>
      <c r="I940" s="460"/>
    </row>
    <row r="941" spans="6:9" s="2" customFormat="1" ht="12.75">
      <c r="F941" s="3"/>
      <c r="G941" s="3"/>
      <c r="H941" s="457"/>
      <c r="I941" s="460"/>
    </row>
    <row r="942" spans="6:9" s="2" customFormat="1" ht="12.75">
      <c r="F942" s="3"/>
      <c r="G942" s="3"/>
      <c r="H942" s="457"/>
      <c r="I942" s="460"/>
    </row>
    <row r="943" spans="6:9" s="2" customFormat="1" ht="12.75">
      <c r="F943" s="3"/>
      <c r="G943" s="3"/>
      <c r="H943" s="457"/>
      <c r="I943" s="460"/>
    </row>
    <row r="944" spans="6:9" s="2" customFormat="1" ht="12.75">
      <c r="F944" s="3"/>
      <c r="G944" s="3"/>
      <c r="H944" s="457"/>
      <c r="I944" s="460"/>
    </row>
    <row r="945" spans="6:9" s="2" customFormat="1" ht="12.75">
      <c r="F945" s="3"/>
      <c r="G945" s="3"/>
      <c r="H945" s="457"/>
      <c r="I945" s="460"/>
    </row>
    <row r="946" spans="6:9" s="2" customFormat="1" ht="12.75">
      <c r="F946" s="3"/>
      <c r="G946" s="3"/>
      <c r="H946" s="457"/>
      <c r="I946" s="460"/>
    </row>
    <row r="947" spans="6:9" s="2" customFormat="1" ht="12.75">
      <c r="F947" s="3"/>
      <c r="G947" s="3"/>
      <c r="H947" s="457"/>
      <c r="I947" s="460"/>
    </row>
    <row r="948" spans="6:9" s="2" customFormat="1" ht="12.75">
      <c r="F948" s="3"/>
      <c r="G948" s="3"/>
      <c r="H948" s="457"/>
      <c r="I948" s="460"/>
    </row>
    <row r="949" spans="6:9" s="2" customFormat="1" ht="12.75">
      <c r="F949" s="3"/>
      <c r="G949" s="3"/>
      <c r="H949" s="457"/>
      <c r="I949" s="460"/>
    </row>
    <row r="950" spans="6:9" s="2" customFormat="1" ht="12.75">
      <c r="F950" s="3"/>
      <c r="G950" s="3"/>
      <c r="H950" s="457"/>
      <c r="I950" s="460"/>
    </row>
    <row r="951" spans="6:9" s="2" customFormat="1" ht="12.75">
      <c r="F951" s="3"/>
      <c r="G951" s="3"/>
      <c r="H951" s="457"/>
      <c r="I951" s="460"/>
    </row>
    <row r="952" spans="6:9" s="2" customFormat="1" ht="12.75">
      <c r="F952" s="3"/>
      <c r="G952" s="3"/>
      <c r="H952" s="457"/>
      <c r="I952" s="460"/>
    </row>
    <row r="953" spans="6:9" s="2" customFormat="1" ht="12.75">
      <c r="F953" s="3"/>
      <c r="G953" s="3"/>
      <c r="H953" s="457"/>
      <c r="I953" s="460"/>
    </row>
    <row r="954" spans="6:9" s="2" customFormat="1" ht="12.75">
      <c r="F954" s="3"/>
      <c r="G954" s="3"/>
      <c r="H954" s="457"/>
      <c r="I954" s="460"/>
    </row>
    <row r="955" spans="6:9" s="2" customFormat="1" ht="12.75">
      <c r="F955" s="3"/>
      <c r="G955" s="3"/>
      <c r="H955" s="457"/>
      <c r="I955" s="460"/>
    </row>
    <row r="956" spans="6:9" s="2" customFormat="1" ht="12.75">
      <c r="F956" s="3"/>
      <c r="G956" s="3"/>
      <c r="H956" s="457"/>
      <c r="I956" s="460"/>
    </row>
    <row r="957" spans="6:9" s="2" customFormat="1" ht="12.75">
      <c r="F957" s="3"/>
      <c r="G957" s="3"/>
      <c r="H957" s="457"/>
      <c r="I957" s="460"/>
    </row>
    <row r="958" spans="6:9" s="2" customFormat="1" ht="12.75">
      <c r="F958" s="3"/>
      <c r="G958" s="3"/>
      <c r="H958" s="457"/>
      <c r="I958" s="460"/>
    </row>
    <row r="959" spans="6:9" s="2" customFormat="1" ht="12.75">
      <c r="F959" s="3"/>
      <c r="G959" s="3"/>
      <c r="H959" s="457"/>
      <c r="I959" s="460"/>
    </row>
    <row r="960" spans="6:9" s="2" customFormat="1" ht="12.75">
      <c r="F960" s="3"/>
      <c r="G960" s="3"/>
      <c r="H960" s="457"/>
      <c r="I960" s="460"/>
    </row>
    <row r="961" spans="6:9" s="2" customFormat="1" ht="12.75">
      <c r="F961" s="3"/>
      <c r="G961" s="3"/>
      <c r="H961" s="457"/>
      <c r="I961" s="460"/>
    </row>
    <row r="962" spans="6:9" s="2" customFormat="1" ht="12.75">
      <c r="F962" s="3"/>
      <c r="G962" s="3"/>
      <c r="H962" s="457"/>
      <c r="I962" s="460"/>
    </row>
    <row r="963" spans="6:9" s="2" customFormat="1" ht="12.75">
      <c r="F963" s="3"/>
      <c r="G963" s="3"/>
      <c r="H963" s="457"/>
      <c r="I963" s="460"/>
    </row>
    <row r="964" spans="6:9" s="2" customFormat="1" ht="12.75">
      <c r="F964" s="3"/>
      <c r="G964" s="3"/>
      <c r="H964" s="457"/>
      <c r="I964" s="460"/>
    </row>
    <row r="965" spans="6:9" s="2" customFormat="1" ht="12.75">
      <c r="F965" s="3"/>
      <c r="G965" s="3"/>
      <c r="H965" s="457"/>
      <c r="I965" s="460"/>
    </row>
    <row r="966" spans="6:9" s="2" customFormat="1" ht="12.75">
      <c r="F966" s="3"/>
      <c r="G966" s="3"/>
      <c r="H966" s="457"/>
      <c r="I966" s="460"/>
    </row>
    <row r="967" spans="6:9" s="2" customFormat="1" ht="12.75">
      <c r="F967" s="3"/>
      <c r="G967" s="3"/>
      <c r="H967" s="457"/>
      <c r="I967" s="460"/>
    </row>
    <row r="968" spans="6:9" s="2" customFormat="1" ht="12.75">
      <c r="F968" s="3"/>
      <c r="G968" s="3"/>
      <c r="H968" s="457"/>
      <c r="I968" s="460"/>
    </row>
    <row r="969" spans="6:9" s="2" customFormat="1" ht="12.75">
      <c r="F969" s="3"/>
      <c r="G969" s="3"/>
      <c r="H969" s="457"/>
      <c r="I969" s="460"/>
    </row>
    <row r="970" spans="6:9" s="2" customFormat="1" ht="12.75">
      <c r="F970" s="3"/>
      <c r="G970" s="3"/>
      <c r="H970" s="457"/>
      <c r="I970" s="460"/>
    </row>
    <row r="971" spans="6:9" s="2" customFormat="1" ht="12.75">
      <c r="F971" s="3"/>
      <c r="G971" s="3"/>
      <c r="H971" s="457"/>
      <c r="I971" s="460"/>
    </row>
    <row r="972" spans="6:9" s="2" customFormat="1" ht="12.75">
      <c r="F972" s="3"/>
      <c r="G972" s="3"/>
      <c r="H972" s="457"/>
      <c r="I972" s="460"/>
    </row>
    <row r="973" spans="6:9" s="2" customFormat="1" ht="12.75">
      <c r="F973" s="3"/>
      <c r="G973" s="3"/>
      <c r="H973" s="457"/>
      <c r="I973" s="460"/>
    </row>
    <row r="974" spans="6:9" s="2" customFormat="1" ht="12.75">
      <c r="F974" s="3"/>
      <c r="G974" s="3"/>
      <c r="H974" s="457"/>
      <c r="I974" s="460"/>
    </row>
    <row r="975" spans="6:9" s="2" customFormat="1" ht="12.75">
      <c r="F975" s="3"/>
      <c r="G975" s="3"/>
      <c r="H975" s="457"/>
      <c r="I975" s="460"/>
    </row>
    <row r="976" spans="6:9" s="2" customFormat="1" ht="12.75">
      <c r="F976" s="3"/>
      <c r="G976" s="3"/>
      <c r="H976" s="457"/>
      <c r="I976" s="460"/>
    </row>
    <row r="977" spans="6:9" s="2" customFormat="1" ht="12.75">
      <c r="F977" s="3"/>
      <c r="G977" s="3"/>
      <c r="H977" s="457"/>
      <c r="I977" s="460"/>
    </row>
    <row r="978" spans="6:9" s="2" customFormat="1" ht="12.75">
      <c r="F978" s="3"/>
      <c r="G978" s="3"/>
      <c r="H978" s="457"/>
      <c r="I978" s="460"/>
    </row>
    <row r="979" spans="6:9" s="2" customFormat="1" ht="12.75">
      <c r="F979" s="3"/>
      <c r="G979" s="3"/>
      <c r="H979" s="457"/>
      <c r="I979" s="460"/>
    </row>
    <row r="980" spans="6:9" s="2" customFormat="1" ht="12.75">
      <c r="F980" s="3"/>
      <c r="G980" s="3"/>
      <c r="H980" s="457"/>
      <c r="I980" s="460"/>
    </row>
    <row r="981" spans="6:9" s="2" customFormat="1" ht="12.75">
      <c r="F981" s="3"/>
      <c r="G981" s="3"/>
      <c r="H981" s="457"/>
      <c r="I981" s="460"/>
    </row>
    <row r="982" spans="6:9" s="2" customFormat="1" ht="12.75">
      <c r="F982" s="3"/>
      <c r="G982" s="3"/>
      <c r="H982" s="457"/>
      <c r="I982" s="460"/>
    </row>
    <row r="983" spans="6:9" s="2" customFormat="1" ht="12.75">
      <c r="F983" s="3"/>
      <c r="G983" s="3"/>
      <c r="H983" s="457"/>
      <c r="I983" s="460"/>
    </row>
    <row r="984" spans="6:9" s="2" customFormat="1" ht="12.75">
      <c r="F984" s="3"/>
      <c r="G984" s="3"/>
      <c r="H984" s="457"/>
      <c r="I984" s="460"/>
    </row>
    <row r="985" spans="6:9" s="2" customFormat="1" ht="12.75">
      <c r="F985" s="3"/>
      <c r="G985" s="3"/>
      <c r="H985" s="457"/>
      <c r="I985" s="460"/>
    </row>
    <row r="986" spans="6:9" s="2" customFormat="1" ht="12.75">
      <c r="F986" s="3"/>
      <c r="G986" s="3"/>
      <c r="H986" s="457"/>
      <c r="I986" s="460"/>
    </row>
    <row r="987" spans="6:9" s="2" customFormat="1" ht="12.75">
      <c r="F987" s="3"/>
      <c r="G987" s="3"/>
      <c r="H987" s="457"/>
      <c r="I987" s="460"/>
    </row>
    <row r="988" spans="6:9" s="2" customFormat="1" ht="12.75">
      <c r="F988" s="3"/>
      <c r="G988" s="3"/>
      <c r="H988" s="457"/>
      <c r="I988" s="460"/>
    </row>
    <row r="989" spans="6:9" s="2" customFormat="1" ht="12.75">
      <c r="F989" s="3"/>
      <c r="G989" s="3"/>
      <c r="H989" s="457"/>
      <c r="I989" s="460"/>
    </row>
    <row r="990" spans="6:9" s="2" customFormat="1" ht="12.75">
      <c r="F990" s="3"/>
      <c r="G990" s="3"/>
      <c r="H990" s="457"/>
      <c r="I990" s="460"/>
    </row>
    <row r="991" spans="6:9" s="2" customFormat="1" ht="12.75">
      <c r="F991" s="3"/>
      <c r="G991" s="3"/>
      <c r="H991" s="457"/>
      <c r="I991" s="460"/>
    </row>
    <row r="992" spans="6:9" s="2" customFormat="1" ht="12.75">
      <c r="F992" s="3"/>
      <c r="G992" s="3"/>
      <c r="H992" s="457"/>
      <c r="I992" s="460"/>
    </row>
    <row r="993" spans="6:9" s="2" customFormat="1" ht="12.75">
      <c r="F993" s="3"/>
      <c r="G993" s="3"/>
      <c r="H993" s="457"/>
      <c r="I993" s="460"/>
    </row>
    <row r="994" spans="6:9" s="2" customFormat="1" ht="12.75">
      <c r="F994" s="3"/>
      <c r="G994" s="3"/>
      <c r="H994" s="457"/>
      <c r="I994" s="460"/>
    </row>
    <row r="995" spans="6:9" s="2" customFormat="1" ht="12.75">
      <c r="F995" s="3"/>
      <c r="G995" s="3"/>
      <c r="H995" s="457"/>
      <c r="I995" s="460"/>
    </row>
    <row r="996" spans="6:9" s="2" customFormat="1" ht="12.75">
      <c r="F996" s="3"/>
      <c r="G996" s="3"/>
      <c r="H996" s="457"/>
      <c r="I996" s="460"/>
    </row>
    <row r="997" spans="6:9" s="2" customFormat="1" ht="12.75">
      <c r="F997" s="3"/>
      <c r="G997" s="3"/>
      <c r="H997" s="457"/>
      <c r="I997" s="460"/>
    </row>
    <row r="998" spans="6:9" s="2" customFormat="1" ht="12.75">
      <c r="F998" s="3"/>
      <c r="G998" s="3"/>
      <c r="H998" s="457"/>
      <c r="I998" s="460"/>
    </row>
    <row r="999" spans="6:9" s="2" customFormat="1" ht="12.75">
      <c r="F999" s="3"/>
      <c r="G999" s="3"/>
      <c r="H999" s="457"/>
      <c r="I999" s="460"/>
    </row>
    <row r="1000" spans="6:9" s="2" customFormat="1" ht="12.75">
      <c r="F1000" s="3"/>
      <c r="G1000" s="3"/>
      <c r="H1000" s="457"/>
      <c r="I1000" s="460"/>
    </row>
    <row r="1001" spans="6:9" s="2" customFormat="1" ht="12.75">
      <c r="F1001" s="3"/>
      <c r="G1001" s="3"/>
      <c r="H1001" s="457"/>
      <c r="I1001" s="460"/>
    </row>
    <row r="1002" spans="6:9" s="2" customFormat="1" ht="12.75">
      <c r="F1002" s="3"/>
      <c r="G1002" s="3"/>
      <c r="H1002" s="457"/>
      <c r="I1002" s="460"/>
    </row>
    <row r="1003" spans="6:9" s="2" customFormat="1" ht="12.75">
      <c r="F1003" s="3"/>
      <c r="G1003" s="3"/>
      <c r="H1003" s="457"/>
      <c r="I1003" s="460"/>
    </row>
    <row r="1004" spans="6:9" s="2" customFormat="1" ht="12.75">
      <c r="F1004" s="3"/>
      <c r="G1004" s="3"/>
      <c r="H1004" s="457"/>
      <c r="I1004" s="460"/>
    </row>
    <row r="1005" spans="6:9" s="2" customFormat="1" ht="12.75">
      <c r="F1005" s="3"/>
      <c r="G1005" s="3"/>
      <c r="H1005" s="457"/>
      <c r="I1005" s="460"/>
    </row>
    <row r="1006" spans="6:9" s="2" customFormat="1" ht="12.75">
      <c r="F1006" s="3"/>
      <c r="G1006" s="3"/>
      <c r="H1006" s="457"/>
      <c r="I1006" s="460"/>
    </row>
    <row r="1007" spans="6:9" s="2" customFormat="1" ht="12.75">
      <c r="F1007" s="3"/>
      <c r="G1007" s="3"/>
      <c r="H1007" s="457"/>
      <c r="I1007" s="460"/>
    </row>
    <row r="1008" spans="6:9" s="2" customFormat="1" ht="12.75">
      <c r="F1008" s="3"/>
      <c r="G1008" s="3"/>
      <c r="H1008" s="457"/>
      <c r="I1008" s="460"/>
    </row>
    <row r="1009" spans="6:9" s="2" customFormat="1" ht="12.75">
      <c r="F1009" s="3"/>
      <c r="G1009" s="3"/>
      <c r="H1009" s="457"/>
      <c r="I1009" s="460"/>
    </row>
    <row r="1010" spans="6:9" s="2" customFormat="1" ht="12.75">
      <c r="F1010" s="3"/>
      <c r="G1010" s="3"/>
      <c r="H1010" s="457"/>
      <c r="I1010" s="460"/>
    </row>
    <row r="1011" spans="6:9" s="2" customFormat="1" ht="12.75">
      <c r="F1011" s="3"/>
      <c r="G1011" s="3"/>
      <c r="H1011" s="457"/>
      <c r="I1011" s="460"/>
    </row>
    <row r="1012" spans="6:9" s="2" customFormat="1" ht="12.75">
      <c r="F1012" s="3"/>
      <c r="G1012" s="3"/>
      <c r="H1012" s="457"/>
      <c r="I1012" s="460"/>
    </row>
    <row r="1013" spans="6:9" s="2" customFormat="1" ht="12.75">
      <c r="F1013" s="3"/>
      <c r="G1013" s="3"/>
      <c r="H1013" s="457"/>
      <c r="I1013" s="460"/>
    </row>
    <row r="1014" spans="6:9" s="2" customFormat="1" ht="12.75">
      <c r="F1014" s="3"/>
      <c r="G1014" s="3"/>
      <c r="H1014" s="457"/>
      <c r="I1014" s="460"/>
    </row>
    <row r="1015" spans="6:9" s="2" customFormat="1" ht="12.75">
      <c r="F1015" s="3"/>
      <c r="G1015" s="3"/>
      <c r="H1015" s="457"/>
      <c r="I1015" s="460"/>
    </row>
    <row r="1016" spans="6:9" s="2" customFormat="1" ht="12.75">
      <c r="F1016" s="3"/>
      <c r="G1016" s="3"/>
      <c r="H1016" s="457"/>
      <c r="I1016" s="460"/>
    </row>
    <row r="1017" spans="6:9" s="2" customFormat="1" ht="12.75">
      <c r="F1017" s="3"/>
      <c r="G1017" s="3"/>
      <c r="H1017" s="457"/>
      <c r="I1017" s="460"/>
    </row>
    <row r="1018" spans="6:9" s="2" customFormat="1" ht="12.75">
      <c r="F1018" s="3"/>
      <c r="G1018" s="3"/>
      <c r="H1018" s="457"/>
      <c r="I1018" s="460"/>
    </row>
    <row r="1019" spans="6:9" s="2" customFormat="1" ht="12.75">
      <c r="F1019" s="3"/>
      <c r="G1019" s="3"/>
      <c r="H1019" s="457"/>
      <c r="I1019" s="460"/>
    </row>
    <row r="1020" spans="6:9" s="2" customFormat="1" ht="12.75">
      <c r="F1020" s="3"/>
      <c r="G1020" s="3"/>
      <c r="H1020" s="457"/>
      <c r="I1020" s="460"/>
    </row>
    <row r="1021" spans="6:9" s="2" customFormat="1" ht="12.75">
      <c r="F1021" s="3"/>
      <c r="G1021" s="3"/>
      <c r="H1021" s="457"/>
      <c r="I1021" s="460"/>
    </row>
    <row r="1022" spans="6:9" s="2" customFormat="1" ht="12.75">
      <c r="F1022" s="3"/>
      <c r="G1022" s="3"/>
      <c r="H1022" s="457"/>
      <c r="I1022" s="460"/>
    </row>
    <row r="1023" spans="6:9" s="2" customFormat="1" ht="12.75">
      <c r="F1023" s="3"/>
      <c r="G1023" s="3"/>
      <c r="H1023" s="457"/>
      <c r="I1023" s="460"/>
    </row>
    <row r="1024" spans="6:9" s="2" customFormat="1" ht="12.75">
      <c r="F1024" s="3"/>
      <c r="G1024" s="3"/>
      <c r="H1024" s="457"/>
      <c r="I1024" s="460"/>
    </row>
    <row r="1025" spans="6:9" s="2" customFormat="1" ht="12.75">
      <c r="F1025" s="3"/>
      <c r="G1025" s="3"/>
      <c r="H1025" s="457"/>
      <c r="I1025" s="460"/>
    </row>
    <row r="1026" spans="6:9" s="2" customFormat="1" ht="12.75">
      <c r="F1026" s="3"/>
      <c r="G1026" s="3"/>
      <c r="H1026" s="457"/>
      <c r="I1026" s="460"/>
    </row>
    <row r="1027" spans="6:9" s="2" customFormat="1" ht="12.75">
      <c r="F1027" s="3"/>
      <c r="G1027" s="3"/>
      <c r="H1027" s="457"/>
      <c r="I1027" s="460"/>
    </row>
    <row r="1028" spans="6:9" s="2" customFormat="1" ht="12.75">
      <c r="F1028" s="3"/>
      <c r="G1028" s="3"/>
      <c r="H1028" s="457"/>
      <c r="I1028" s="460"/>
    </row>
    <row r="1029" spans="6:9" s="2" customFormat="1" ht="12.75">
      <c r="F1029" s="3"/>
      <c r="G1029" s="3"/>
      <c r="H1029" s="457"/>
      <c r="I1029" s="460"/>
    </row>
    <row r="1030" spans="6:9" s="2" customFormat="1" ht="12.75">
      <c r="F1030" s="3"/>
      <c r="G1030" s="3"/>
      <c r="H1030" s="457"/>
      <c r="I1030" s="460"/>
    </row>
    <row r="1031" spans="6:9" s="2" customFormat="1" ht="12.75">
      <c r="F1031" s="3"/>
      <c r="G1031" s="3"/>
      <c r="H1031" s="457"/>
      <c r="I1031" s="460"/>
    </row>
    <row r="1032" spans="6:9" s="2" customFormat="1" ht="12.75">
      <c r="F1032" s="3"/>
      <c r="G1032" s="3"/>
      <c r="H1032" s="457"/>
      <c r="I1032" s="460"/>
    </row>
    <row r="1033" spans="6:9" s="2" customFormat="1" ht="12.75">
      <c r="F1033" s="3"/>
      <c r="G1033" s="3"/>
      <c r="H1033" s="457"/>
      <c r="I1033" s="460"/>
    </row>
    <row r="1034" spans="6:9" s="2" customFormat="1" ht="12.75">
      <c r="F1034" s="3"/>
      <c r="G1034" s="3"/>
      <c r="H1034" s="457"/>
      <c r="I1034" s="460"/>
    </row>
    <row r="1035" spans="6:9" s="2" customFormat="1" ht="12.75">
      <c r="F1035" s="3"/>
      <c r="G1035" s="3"/>
      <c r="H1035" s="457"/>
      <c r="I1035" s="460"/>
    </row>
    <row r="1036" spans="6:9" s="2" customFormat="1" ht="12.75">
      <c r="F1036" s="3"/>
      <c r="G1036" s="3"/>
      <c r="H1036" s="457"/>
      <c r="I1036" s="460"/>
    </row>
    <row r="1037" spans="6:9" s="2" customFormat="1" ht="12.75">
      <c r="F1037" s="3"/>
      <c r="G1037" s="3"/>
      <c r="H1037" s="457"/>
      <c r="I1037" s="460"/>
    </row>
    <row r="1038" spans="6:9" s="2" customFormat="1" ht="12.75">
      <c r="F1038" s="3"/>
      <c r="G1038" s="3"/>
      <c r="H1038" s="457"/>
      <c r="I1038" s="460"/>
    </row>
    <row r="1039" spans="6:9" s="2" customFormat="1" ht="12.75">
      <c r="F1039" s="3"/>
      <c r="G1039" s="3"/>
      <c r="H1039" s="457"/>
      <c r="I1039" s="460"/>
    </row>
    <row r="1040" spans="6:9" s="2" customFormat="1" ht="12.75">
      <c r="F1040" s="3"/>
      <c r="G1040" s="3"/>
      <c r="H1040" s="457"/>
      <c r="I1040" s="460"/>
    </row>
    <row r="1041" spans="6:9" s="2" customFormat="1" ht="12.75">
      <c r="F1041" s="3"/>
      <c r="G1041" s="3"/>
      <c r="H1041" s="457"/>
      <c r="I1041" s="460"/>
    </row>
    <row r="1042" spans="6:9" s="2" customFormat="1" ht="12.75">
      <c r="F1042" s="3"/>
      <c r="G1042" s="3"/>
      <c r="H1042" s="457"/>
      <c r="I1042" s="460"/>
    </row>
    <row r="1043" spans="6:9" s="2" customFormat="1" ht="12.75">
      <c r="F1043" s="3"/>
      <c r="G1043" s="3"/>
      <c r="H1043" s="457"/>
      <c r="I1043" s="460"/>
    </row>
    <row r="1044" spans="6:9" s="2" customFormat="1" ht="12.75">
      <c r="F1044" s="3"/>
      <c r="G1044" s="3"/>
      <c r="H1044" s="457"/>
      <c r="I1044" s="460"/>
    </row>
    <row r="1045" spans="6:9" s="2" customFormat="1" ht="12.75">
      <c r="F1045" s="3"/>
      <c r="G1045" s="3"/>
      <c r="H1045" s="457"/>
      <c r="I1045" s="460"/>
    </row>
    <row r="1046" spans="6:9" s="2" customFormat="1" ht="12.75">
      <c r="F1046" s="3"/>
      <c r="G1046" s="3"/>
      <c r="H1046" s="457"/>
      <c r="I1046" s="460"/>
    </row>
    <row r="1047" spans="6:9" s="2" customFormat="1" ht="12.75">
      <c r="F1047" s="3"/>
      <c r="G1047" s="3"/>
      <c r="H1047" s="457"/>
      <c r="I1047" s="460"/>
    </row>
    <row r="1048" spans="6:9" s="2" customFormat="1" ht="12.75">
      <c r="F1048" s="3"/>
      <c r="G1048" s="3"/>
      <c r="H1048" s="457"/>
      <c r="I1048" s="460"/>
    </row>
    <row r="1049" spans="6:9" s="2" customFormat="1" ht="12.75">
      <c r="F1049" s="3"/>
      <c r="G1049" s="3"/>
      <c r="H1049" s="457"/>
      <c r="I1049" s="460"/>
    </row>
    <row r="1050" spans="6:9" s="2" customFormat="1" ht="12.75">
      <c r="F1050" s="3"/>
      <c r="G1050" s="3"/>
      <c r="H1050" s="457"/>
      <c r="I1050" s="460"/>
    </row>
    <row r="1051" spans="6:9" s="2" customFormat="1" ht="12.75">
      <c r="F1051" s="3"/>
      <c r="G1051" s="3"/>
      <c r="H1051" s="457"/>
      <c r="I1051" s="460"/>
    </row>
    <row r="1052" spans="6:9" s="2" customFormat="1" ht="12.75">
      <c r="F1052" s="3"/>
      <c r="G1052" s="3"/>
      <c r="H1052" s="457"/>
      <c r="I1052" s="460"/>
    </row>
    <row r="1053" spans="6:9" s="2" customFormat="1" ht="12.75">
      <c r="F1053" s="3"/>
      <c r="G1053" s="3"/>
      <c r="H1053" s="457"/>
      <c r="I1053" s="460"/>
    </row>
    <row r="1054" spans="6:9" s="2" customFormat="1" ht="12.75">
      <c r="F1054" s="3"/>
      <c r="G1054" s="3"/>
      <c r="H1054" s="457"/>
      <c r="I1054" s="460"/>
    </row>
    <row r="1055" spans="6:9" s="2" customFormat="1" ht="12.75">
      <c r="F1055" s="3"/>
      <c r="G1055" s="3"/>
      <c r="H1055" s="457"/>
      <c r="I1055" s="460"/>
    </row>
    <row r="1056" spans="6:9" s="2" customFormat="1" ht="12.75">
      <c r="F1056" s="3"/>
      <c r="G1056" s="3"/>
      <c r="H1056" s="457"/>
      <c r="I1056" s="460"/>
    </row>
    <row r="1057" spans="6:9" s="2" customFormat="1" ht="12.75">
      <c r="F1057" s="3"/>
      <c r="G1057" s="3"/>
      <c r="H1057" s="457"/>
      <c r="I1057" s="460"/>
    </row>
    <row r="1058" spans="6:9" s="2" customFormat="1" ht="12.75">
      <c r="F1058" s="3"/>
      <c r="G1058" s="3"/>
      <c r="H1058" s="457"/>
      <c r="I1058" s="460"/>
    </row>
    <row r="1059" spans="6:9" s="2" customFormat="1" ht="12.75">
      <c r="F1059" s="3"/>
      <c r="G1059" s="3"/>
      <c r="H1059" s="457"/>
      <c r="I1059" s="460"/>
    </row>
    <row r="1060" spans="6:9" s="2" customFormat="1" ht="12.75">
      <c r="F1060" s="3"/>
      <c r="G1060" s="3"/>
      <c r="H1060" s="457"/>
      <c r="I1060" s="460"/>
    </row>
    <row r="1061" spans="6:9" s="2" customFormat="1" ht="12.75">
      <c r="F1061" s="3"/>
      <c r="G1061" s="3"/>
      <c r="H1061" s="457"/>
      <c r="I1061" s="460"/>
    </row>
    <row r="1062" spans="6:9" s="2" customFormat="1" ht="12.75">
      <c r="F1062" s="3"/>
      <c r="G1062" s="3"/>
      <c r="H1062" s="457"/>
      <c r="I1062" s="460"/>
    </row>
    <row r="1063" spans="6:9" s="2" customFormat="1" ht="12.75">
      <c r="F1063" s="3"/>
      <c r="G1063" s="3"/>
      <c r="H1063" s="457"/>
      <c r="I1063" s="460"/>
    </row>
    <row r="1064" spans="6:9" s="2" customFormat="1" ht="12.75">
      <c r="F1064" s="3"/>
      <c r="G1064" s="3"/>
      <c r="H1064" s="457"/>
      <c r="I1064" s="460"/>
    </row>
    <row r="1065" spans="6:9" s="2" customFormat="1" ht="12.75">
      <c r="F1065" s="3"/>
      <c r="G1065" s="3"/>
      <c r="H1065" s="457"/>
      <c r="I1065" s="460"/>
    </row>
    <row r="1066" spans="6:9" s="2" customFormat="1" ht="12.75">
      <c r="F1066" s="3"/>
      <c r="G1066" s="3"/>
      <c r="H1066" s="457"/>
      <c r="I1066" s="460"/>
    </row>
    <row r="1067" spans="6:9" s="2" customFormat="1" ht="12.75">
      <c r="F1067" s="3"/>
      <c r="G1067" s="3"/>
      <c r="H1067" s="457"/>
      <c r="I1067" s="460"/>
    </row>
    <row r="1068" spans="6:9" s="2" customFormat="1" ht="12.75">
      <c r="F1068" s="3"/>
      <c r="G1068" s="3"/>
      <c r="H1068" s="457"/>
      <c r="I1068" s="460"/>
    </row>
    <row r="1069" spans="6:9" s="2" customFormat="1" ht="12.75">
      <c r="F1069" s="3"/>
      <c r="G1069" s="3"/>
      <c r="H1069" s="457"/>
      <c r="I1069" s="460"/>
    </row>
    <row r="1070" spans="6:9" s="2" customFormat="1" ht="12.75">
      <c r="F1070" s="3"/>
      <c r="G1070" s="3"/>
      <c r="H1070" s="457"/>
      <c r="I1070" s="460"/>
    </row>
    <row r="1071" spans="6:9" s="2" customFormat="1" ht="12.75">
      <c r="F1071" s="3"/>
      <c r="G1071" s="3"/>
      <c r="H1071" s="457"/>
      <c r="I1071" s="460"/>
    </row>
    <row r="1072" spans="6:9" s="2" customFormat="1" ht="12.75">
      <c r="F1072" s="3"/>
      <c r="G1072" s="3"/>
      <c r="H1072" s="457"/>
      <c r="I1072" s="460"/>
    </row>
    <row r="1073" spans="6:9" s="2" customFormat="1" ht="12.75">
      <c r="F1073" s="3"/>
      <c r="G1073" s="3"/>
      <c r="H1073" s="457"/>
      <c r="I1073" s="460"/>
    </row>
    <row r="1074" spans="6:9" s="2" customFormat="1" ht="12.75">
      <c r="F1074" s="3"/>
      <c r="G1074" s="3"/>
      <c r="H1074" s="457"/>
      <c r="I1074" s="460"/>
    </row>
    <row r="1075" spans="6:9" s="2" customFormat="1" ht="12.75">
      <c r="F1075" s="3"/>
      <c r="G1075" s="3"/>
      <c r="H1075" s="457"/>
      <c r="I1075" s="460"/>
    </row>
    <row r="1076" spans="6:9" s="2" customFormat="1" ht="12.75">
      <c r="F1076" s="3"/>
      <c r="G1076" s="3"/>
      <c r="H1076" s="457"/>
      <c r="I1076" s="460"/>
    </row>
    <row r="1077" spans="6:9" s="2" customFormat="1" ht="12.75">
      <c r="F1077" s="3"/>
      <c r="G1077" s="3"/>
      <c r="H1077" s="457"/>
      <c r="I1077" s="460"/>
    </row>
    <row r="1078" spans="6:9" s="2" customFormat="1" ht="12.75">
      <c r="F1078" s="3"/>
      <c r="G1078" s="3"/>
      <c r="H1078" s="457"/>
      <c r="I1078" s="460"/>
    </row>
    <row r="1079" spans="6:9" s="2" customFormat="1" ht="12.75">
      <c r="F1079" s="3"/>
      <c r="G1079" s="3"/>
      <c r="H1079" s="457"/>
      <c r="I1079" s="460"/>
    </row>
    <row r="1080" spans="6:9" s="2" customFormat="1" ht="12.75">
      <c r="F1080" s="3"/>
      <c r="G1080" s="3"/>
      <c r="H1080" s="457"/>
      <c r="I1080" s="460"/>
    </row>
    <row r="1081" spans="6:9" s="2" customFormat="1" ht="12.75">
      <c r="F1081" s="3"/>
      <c r="G1081" s="3"/>
      <c r="H1081" s="457"/>
      <c r="I1081" s="460"/>
    </row>
    <row r="1082" spans="6:9" s="2" customFormat="1" ht="12.75">
      <c r="F1082" s="3"/>
      <c r="G1082" s="3"/>
      <c r="H1082" s="457"/>
      <c r="I1082" s="460"/>
    </row>
    <row r="1083" spans="6:9" s="2" customFormat="1" ht="12.75">
      <c r="F1083" s="3"/>
      <c r="G1083" s="3"/>
      <c r="H1083" s="457"/>
      <c r="I1083" s="460"/>
    </row>
    <row r="1084" spans="6:9" s="2" customFormat="1" ht="12.75">
      <c r="F1084" s="3"/>
      <c r="G1084" s="3"/>
      <c r="H1084" s="457"/>
      <c r="I1084" s="460"/>
    </row>
    <row r="1085" spans="6:9" s="2" customFormat="1" ht="12.75">
      <c r="F1085" s="3"/>
      <c r="G1085" s="3"/>
      <c r="H1085" s="457"/>
      <c r="I1085" s="460"/>
    </row>
    <row r="1086" spans="6:9" s="2" customFormat="1" ht="12.75">
      <c r="F1086" s="3"/>
      <c r="G1086" s="3"/>
      <c r="H1086" s="457"/>
      <c r="I1086" s="460"/>
    </row>
    <row r="1087" spans="6:9" s="2" customFormat="1" ht="12.75">
      <c r="F1087" s="3"/>
      <c r="G1087" s="3"/>
      <c r="H1087" s="457"/>
      <c r="I1087" s="460"/>
    </row>
    <row r="1088" spans="6:9" s="2" customFormat="1" ht="12.75">
      <c r="F1088" s="3"/>
      <c r="G1088" s="3"/>
      <c r="H1088" s="457"/>
      <c r="I1088" s="460"/>
    </row>
    <row r="1089" spans="6:9" s="2" customFormat="1" ht="12.75">
      <c r="F1089" s="3"/>
      <c r="G1089" s="3"/>
      <c r="H1089" s="457"/>
      <c r="I1089" s="460"/>
    </row>
    <row r="1090" spans="6:9" s="2" customFormat="1" ht="12.75">
      <c r="F1090" s="3"/>
      <c r="G1090" s="3"/>
      <c r="H1090" s="457"/>
      <c r="I1090" s="460"/>
    </row>
    <row r="1091" spans="6:9" s="2" customFormat="1" ht="12.75">
      <c r="F1091" s="3"/>
      <c r="G1091" s="3"/>
      <c r="H1091" s="457"/>
      <c r="I1091" s="460"/>
    </row>
    <row r="1092" spans="6:9" s="2" customFormat="1" ht="12.75">
      <c r="F1092" s="3"/>
      <c r="G1092" s="3"/>
      <c r="H1092" s="457"/>
      <c r="I1092" s="460"/>
    </row>
    <row r="1093" spans="6:9" s="2" customFormat="1" ht="12.75">
      <c r="F1093" s="3"/>
      <c r="G1093" s="3"/>
      <c r="H1093" s="457"/>
      <c r="I1093" s="460"/>
    </row>
    <row r="1094" spans="6:9" s="2" customFormat="1" ht="12.75">
      <c r="F1094" s="3"/>
      <c r="G1094" s="3"/>
      <c r="H1094" s="457"/>
      <c r="I1094" s="460"/>
    </row>
    <row r="1095" spans="6:9" s="2" customFormat="1" ht="12.75">
      <c r="F1095" s="3"/>
      <c r="G1095" s="3"/>
      <c r="H1095" s="457"/>
      <c r="I1095" s="460"/>
    </row>
    <row r="1096" spans="6:9" s="2" customFormat="1" ht="12.75">
      <c r="F1096" s="3"/>
      <c r="G1096" s="3"/>
      <c r="H1096" s="457"/>
      <c r="I1096" s="460"/>
    </row>
    <row r="1097" spans="6:9" s="2" customFormat="1" ht="12.75">
      <c r="F1097" s="3"/>
      <c r="G1097" s="3"/>
      <c r="H1097" s="457"/>
      <c r="I1097" s="460"/>
    </row>
    <row r="1098" spans="6:9" s="2" customFormat="1" ht="12.75">
      <c r="F1098" s="3"/>
      <c r="G1098" s="3"/>
      <c r="H1098" s="457"/>
      <c r="I1098" s="460"/>
    </row>
    <row r="1099" spans="6:9" s="2" customFormat="1" ht="12.75">
      <c r="F1099" s="3"/>
      <c r="G1099" s="3"/>
      <c r="H1099" s="457"/>
      <c r="I1099" s="460"/>
    </row>
    <row r="1100" spans="6:9" s="2" customFormat="1" ht="12.75">
      <c r="F1100" s="3"/>
      <c r="G1100" s="3"/>
      <c r="H1100" s="457"/>
      <c r="I1100" s="460"/>
    </row>
    <row r="1101" spans="6:9" s="2" customFormat="1" ht="12.75">
      <c r="F1101" s="3"/>
      <c r="G1101" s="3"/>
      <c r="H1101" s="457"/>
      <c r="I1101" s="460"/>
    </row>
    <row r="1102" spans="6:9" s="2" customFormat="1" ht="12.75">
      <c r="F1102" s="3"/>
      <c r="G1102" s="3"/>
      <c r="H1102" s="457"/>
      <c r="I1102" s="460"/>
    </row>
    <row r="1103" spans="6:9" s="2" customFormat="1" ht="12.75">
      <c r="F1103" s="3"/>
      <c r="G1103" s="3"/>
      <c r="H1103" s="457"/>
      <c r="I1103" s="460"/>
    </row>
    <row r="1104" spans="6:9" s="2" customFormat="1" ht="12.75">
      <c r="F1104" s="3"/>
      <c r="G1104" s="3"/>
      <c r="H1104" s="457"/>
      <c r="I1104" s="460"/>
    </row>
    <row r="1105" spans="6:9" s="2" customFormat="1" ht="12.75">
      <c r="F1105" s="3"/>
      <c r="G1105" s="3"/>
      <c r="H1105" s="457"/>
      <c r="I1105" s="460"/>
    </row>
    <row r="1106" spans="6:9" s="2" customFormat="1" ht="12.75">
      <c r="F1106" s="3"/>
      <c r="G1106" s="3"/>
      <c r="H1106" s="457"/>
      <c r="I1106" s="460"/>
    </row>
    <row r="1107" spans="6:9" s="2" customFormat="1" ht="12.75">
      <c r="F1107" s="3"/>
      <c r="G1107" s="3"/>
      <c r="H1107" s="457"/>
      <c r="I1107" s="460"/>
    </row>
    <row r="1108" spans="6:9" s="2" customFormat="1" ht="12.75">
      <c r="F1108" s="3"/>
      <c r="G1108" s="3"/>
      <c r="H1108" s="457"/>
      <c r="I1108" s="460"/>
    </row>
    <row r="1109" spans="6:9" s="2" customFormat="1" ht="12.75">
      <c r="F1109" s="3"/>
      <c r="G1109" s="3"/>
      <c r="H1109" s="457"/>
      <c r="I1109" s="460"/>
    </row>
    <row r="1110" spans="6:9" s="2" customFormat="1" ht="12.75">
      <c r="F1110" s="3"/>
      <c r="G1110" s="3"/>
      <c r="H1110" s="457"/>
      <c r="I1110" s="460"/>
    </row>
    <row r="1111" spans="6:9" s="2" customFormat="1" ht="12.75">
      <c r="F1111" s="3"/>
      <c r="G1111" s="3"/>
      <c r="H1111" s="457"/>
      <c r="I1111" s="460"/>
    </row>
    <row r="1112" spans="6:9" s="2" customFormat="1" ht="12.75">
      <c r="F1112" s="3"/>
      <c r="G1112" s="3"/>
      <c r="H1112" s="457"/>
      <c r="I1112" s="460"/>
    </row>
    <row r="1113" spans="6:9" s="2" customFormat="1" ht="12.75">
      <c r="F1113" s="3"/>
      <c r="G1113" s="3"/>
      <c r="H1113" s="457"/>
      <c r="I1113" s="460"/>
    </row>
    <row r="1114" spans="6:9" s="2" customFormat="1" ht="12.75">
      <c r="F1114" s="3"/>
      <c r="G1114" s="3"/>
      <c r="H1114" s="457"/>
      <c r="I1114" s="460"/>
    </row>
    <row r="1115" spans="6:9" s="2" customFormat="1" ht="12.75">
      <c r="F1115" s="3"/>
      <c r="G1115" s="3"/>
      <c r="H1115" s="457"/>
      <c r="I1115" s="460"/>
    </row>
    <row r="1116" spans="6:9" s="2" customFormat="1" ht="12.75">
      <c r="F1116" s="3"/>
      <c r="G1116" s="3"/>
      <c r="H1116" s="457"/>
      <c r="I1116" s="460"/>
    </row>
    <row r="1117" spans="6:9" s="2" customFormat="1" ht="12.75">
      <c r="F1117" s="3"/>
      <c r="G1117" s="3"/>
      <c r="H1117" s="457"/>
      <c r="I1117" s="460"/>
    </row>
    <row r="1118" spans="6:9" s="2" customFormat="1" ht="12.75">
      <c r="F1118" s="3"/>
      <c r="G1118" s="3"/>
      <c r="H1118" s="457"/>
      <c r="I1118" s="460"/>
    </row>
    <row r="1119" spans="6:9" s="2" customFormat="1" ht="12.75">
      <c r="F1119" s="3"/>
      <c r="G1119" s="3"/>
      <c r="H1119" s="457"/>
      <c r="I1119" s="460"/>
    </row>
    <row r="1120" spans="6:9" s="2" customFormat="1" ht="12.75">
      <c r="F1120" s="3"/>
      <c r="G1120" s="3"/>
      <c r="H1120" s="457"/>
      <c r="I1120" s="460"/>
    </row>
    <row r="1121" spans="6:9" s="2" customFormat="1" ht="12.75">
      <c r="F1121" s="3"/>
      <c r="G1121" s="3"/>
      <c r="H1121" s="457"/>
      <c r="I1121" s="460"/>
    </row>
    <row r="1122" spans="6:9" s="2" customFormat="1" ht="12.75">
      <c r="F1122" s="3"/>
      <c r="G1122" s="3"/>
      <c r="H1122" s="457"/>
      <c r="I1122" s="460"/>
    </row>
    <row r="1123" spans="6:9" s="2" customFormat="1" ht="12.75">
      <c r="F1123" s="3"/>
      <c r="G1123" s="3"/>
      <c r="H1123" s="457"/>
      <c r="I1123" s="460"/>
    </row>
    <row r="1124" spans="6:9" s="2" customFormat="1" ht="12.75">
      <c r="F1124" s="3"/>
      <c r="G1124" s="3"/>
      <c r="H1124" s="457"/>
      <c r="I1124" s="460"/>
    </row>
    <row r="1125" spans="6:9" s="2" customFormat="1" ht="12.75">
      <c r="F1125" s="3"/>
      <c r="G1125" s="3"/>
      <c r="H1125" s="457"/>
      <c r="I1125" s="460"/>
    </row>
    <row r="1126" spans="6:9" s="2" customFormat="1" ht="12.75">
      <c r="F1126" s="3"/>
      <c r="G1126" s="3"/>
      <c r="H1126" s="457"/>
      <c r="I1126" s="460"/>
    </row>
    <row r="1127" spans="6:9" s="2" customFormat="1" ht="12.75">
      <c r="F1127" s="3"/>
      <c r="G1127" s="3"/>
      <c r="H1127" s="457"/>
      <c r="I1127" s="460"/>
    </row>
    <row r="1128" spans="6:9" s="2" customFormat="1" ht="12.75">
      <c r="F1128" s="3"/>
      <c r="G1128" s="3"/>
      <c r="H1128" s="457"/>
      <c r="I1128" s="460"/>
    </row>
    <row r="1129" spans="6:9" s="2" customFormat="1" ht="12.75">
      <c r="F1129" s="3"/>
      <c r="G1129" s="3"/>
      <c r="H1129" s="457"/>
      <c r="I1129" s="460"/>
    </row>
    <row r="1130" spans="6:9" s="2" customFormat="1" ht="12.75">
      <c r="F1130" s="3"/>
      <c r="G1130" s="3"/>
      <c r="H1130" s="457"/>
      <c r="I1130" s="460"/>
    </row>
    <row r="1131" spans="6:9" s="2" customFormat="1" ht="12.75">
      <c r="F1131" s="3"/>
      <c r="G1131" s="3"/>
      <c r="H1131" s="457"/>
      <c r="I1131" s="460"/>
    </row>
    <row r="1132" spans="6:9" s="2" customFormat="1" ht="12.75">
      <c r="F1132" s="3"/>
      <c r="G1132" s="3"/>
      <c r="H1132" s="457"/>
      <c r="I1132" s="460"/>
    </row>
    <row r="1133" spans="6:9" s="2" customFormat="1" ht="12.75">
      <c r="F1133" s="3"/>
      <c r="G1133" s="3"/>
      <c r="H1133" s="457"/>
      <c r="I1133" s="460"/>
    </row>
    <row r="1134" spans="6:9" s="2" customFormat="1" ht="12.75">
      <c r="F1134" s="3"/>
      <c r="G1134" s="3"/>
      <c r="H1134" s="457"/>
      <c r="I1134" s="460"/>
    </row>
    <row r="1135" spans="6:9" s="2" customFormat="1" ht="12.75">
      <c r="F1135" s="3"/>
      <c r="G1135" s="3"/>
      <c r="H1135" s="457"/>
      <c r="I1135" s="460"/>
    </row>
    <row r="1136" spans="6:9" s="2" customFormat="1" ht="12.75">
      <c r="F1136" s="3"/>
      <c r="G1136" s="3"/>
      <c r="H1136" s="457"/>
      <c r="I1136" s="460"/>
    </row>
    <row r="1137" spans="6:9" s="2" customFormat="1" ht="12.75">
      <c r="F1137" s="3"/>
      <c r="G1137" s="3"/>
      <c r="H1137" s="457"/>
      <c r="I1137" s="460"/>
    </row>
    <row r="1138" spans="6:9" s="2" customFormat="1" ht="12.75">
      <c r="F1138" s="3"/>
      <c r="G1138" s="3"/>
      <c r="H1138" s="457"/>
      <c r="I1138" s="460"/>
    </row>
    <row r="1139" spans="6:9" s="2" customFormat="1" ht="12.75">
      <c r="F1139" s="3"/>
      <c r="G1139" s="3"/>
      <c r="H1139" s="457"/>
      <c r="I1139" s="460"/>
    </row>
    <row r="1140" spans="6:9" s="2" customFormat="1" ht="12.75">
      <c r="F1140" s="3"/>
      <c r="G1140" s="3"/>
      <c r="H1140" s="457"/>
      <c r="I1140" s="460"/>
    </row>
    <row r="1141" spans="6:9" s="2" customFormat="1" ht="12.75">
      <c r="F1141" s="3"/>
      <c r="G1141" s="3"/>
      <c r="H1141" s="457"/>
      <c r="I1141" s="460"/>
    </row>
    <row r="1142" spans="6:9" s="2" customFormat="1" ht="12.75">
      <c r="F1142" s="3"/>
      <c r="G1142" s="3"/>
      <c r="H1142" s="457"/>
      <c r="I1142" s="460"/>
    </row>
    <row r="1143" spans="6:9" s="2" customFormat="1" ht="12.75">
      <c r="F1143" s="3"/>
      <c r="G1143" s="3"/>
      <c r="H1143" s="457"/>
      <c r="I1143" s="460"/>
    </row>
    <row r="1144" spans="6:9" s="2" customFormat="1" ht="12.75">
      <c r="F1144" s="3"/>
      <c r="G1144" s="3"/>
      <c r="H1144" s="457"/>
      <c r="I1144" s="460"/>
    </row>
    <row r="1145" spans="6:9" s="2" customFormat="1" ht="12.75">
      <c r="F1145" s="3"/>
      <c r="G1145" s="3"/>
      <c r="H1145" s="457"/>
      <c r="I1145" s="460"/>
    </row>
    <row r="1146" spans="6:9" s="2" customFormat="1" ht="12.75">
      <c r="F1146" s="3"/>
      <c r="G1146" s="3"/>
      <c r="H1146" s="457"/>
      <c r="I1146" s="460"/>
    </row>
    <row r="1147" spans="6:9" s="2" customFormat="1" ht="12.75">
      <c r="F1147" s="3"/>
      <c r="G1147" s="3"/>
      <c r="H1147" s="457"/>
      <c r="I1147" s="460"/>
    </row>
    <row r="1148" spans="6:9" s="2" customFormat="1" ht="12.75">
      <c r="F1148" s="3"/>
      <c r="G1148" s="3"/>
      <c r="H1148" s="457"/>
      <c r="I1148" s="460"/>
    </row>
    <row r="1149" spans="6:9" s="2" customFormat="1" ht="12.75">
      <c r="F1149" s="3"/>
      <c r="G1149" s="3"/>
      <c r="H1149" s="457"/>
      <c r="I1149" s="460"/>
    </row>
    <row r="1150" spans="6:9" s="2" customFormat="1" ht="12.75">
      <c r="F1150" s="3"/>
      <c r="G1150" s="3"/>
      <c r="H1150" s="457"/>
      <c r="I1150" s="460"/>
    </row>
    <row r="1151" spans="6:9" s="2" customFormat="1" ht="12.75">
      <c r="F1151" s="3"/>
      <c r="G1151" s="3"/>
      <c r="H1151" s="457"/>
      <c r="I1151" s="460"/>
    </row>
    <row r="1152" spans="6:9" s="2" customFormat="1" ht="12.75">
      <c r="F1152" s="3"/>
      <c r="G1152" s="3"/>
      <c r="H1152" s="457"/>
      <c r="I1152" s="460"/>
    </row>
    <row r="1153" spans="6:9" s="2" customFormat="1" ht="12.75">
      <c r="F1153" s="3"/>
      <c r="G1153" s="3"/>
      <c r="H1153" s="457"/>
      <c r="I1153" s="460"/>
    </row>
    <row r="1154" spans="6:9" s="2" customFormat="1" ht="12.75">
      <c r="F1154" s="3"/>
      <c r="G1154" s="3"/>
      <c r="H1154" s="457"/>
      <c r="I1154" s="460"/>
    </row>
    <row r="1155" spans="6:9" s="2" customFormat="1" ht="12.75">
      <c r="F1155" s="3"/>
      <c r="G1155" s="3"/>
      <c r="H1155" s="457"/>
      <c r="I1155" s="460"/>
    </row>
    <row r="1156" spans="6:9" s="2" customFormat="1" ht="12.75">
      <c r="F1156" s="3"/>
      <c r="G1156" s="3"/>
      <c r="H1156" s="457"/>
      <c r="I1156" s="460"/>
    </row>
    <row r="1157" spans="6:9" s="2" customFormat="1" ht="12.75">
      <c r="F1157" s="3"/>
      <c r="G1157" s="3"/>
      <c r="H1157" s="457"/>
      <c r="I1157" s="460"/>
    </row>
    <row r="1158" spans="6:9" s="2" customFormat="1" ht="12.75">
      <c r="F1158" s="3"/>
      <c r="G1158" s="3"/>
      <c r="H1158" s="457"/>
      <c r="I1158" s="460"/>
    </row>
    <row r="1159" spans="6:9" s="2" customFormat="1" ht="12.75">
      <c r="F1159" s="3"/>
      <c r="G1159" s="3"/>
      <c r="H1159" s="457"/>
      <c r="I1159" s="460"/>
    </row>
    <row r="1160" spans="6:9" s="2" customFormat="1" ht="12.75">
      <c r="F1160" s="3"/>
      <c r="G1160" s="3"/>
      <c r="H1160" s="457"/>
      <c r="I1160" s="460"/>
    </row>
    <row r="1161" spans="6:9" s="2" customFormat="1" ht="12.75">
      <c r="F1161" s="3"/>
      <c r="G1161" s="3"/>
      <c r="H1161" s="457"/>
      <c r="I1161" s="460"/>
    </row>
    <row r="1162" spans="6:9" s="2" customFormat="1" ht="12.75">
      <c r="F1162" s="3"/>
      <c r="G1162" s="3"/>
      <c r="H1162" s="457"/>
      <c r="I1162" s="460"/>
    </row>
    <row r="1163" spans="6:9" s="2" customFormat="1" ht="12.75">
      <c r="F1163" s="3"/>
      <c r="G1163" s="3"/>
      <c r="H1163" s="457"/>
      <c r="I1163" s="460"/>
    </row>
    <row r="1164" spans="6:9" s="2" customFormat="1" ht="12.75">
      <c r="F1164" s="3"/>
      <c r="G1164" s="3"/>
      <c r="H1164" s="457"/>
      <c r="I1164" s="460"/>
    </row>
    <row r="1165" spans="6:9" s="2" customFormat="1" ht="12.75">
      <c r="F1165" s="3"/>
      <c r="G1165" s="3"/>
      <c r="H1165" s="457"/>
      <c r="I1165" s="460"/>
    </row>
    <row r="1166" spans="6:9" s="2" customFormat="1" ht="12.75">
      <c r="F1166" s="3"/>
      <c r="G1166" s="3"/>
      <c r="H1166" s="457"/>
      <c r="I1166" s="460"/>
    </row>
    <row r="1167" spans="6:9" s="2" customFormat="1" ht="12.75">
      <c r="F1167" s="3"/>
      <c r="G1167" s="3"/>
      <c r="H1167" s="457"/>
      <c r="I1167" s="460"/>
    </row>
    <row r="1168" spans="6:9" s="2" customFormat="1" ht="12.75">
      <c r="F1168" s="3"/>
      <c r="G1168" s="3"/>
      <c r="H1168" s="457"/>
      <c r="I1168" s="460"/>
    </row>
    <row r="1169" spans="6:9" s="2" customFormat="1" ht="12.75">
      <c r="F1169" s="3"/>
      <c r="G1169" s="3"/>
      <c r="H1169" s="457"/>
      <c r="I1169" s="460"/>
    </row>
    <row r="1170" spans="6:9" s="2" customFormat="1" ht="12.75">
      <c r="F1170" s="3"/>
      <c r="G1170" s="3"/>
      <c r="H1170" s="457"/>
      <c r="I1170" s="460"/>
    </row>
    <row r="1171" spans="6:9" s="2" customFormat="1" ht="12.75">
      <c r="F1171" s="3"/>
      <c r="G1171" s="3"/>
      <c r="H1171" s="457"/>
      <c r="I1171" s="460"/>
    </row>
    <row r="1172" spans="6:9" s="2" customFormat="1" ht="12.75">
      <c r="F1172" s="3"/>
      <c r="G1172" s="3"/>
      <c r="H1172" s="457"/>
      <c r="I1172" s="460"/>
    </row>
    <row r="1173" spans="6:9" s="2" customFormat="1" ht="12.75">
      <c r="F1173" s="3"/>
      <c r="G1173" s="3"/>
      <c r="H1173" s="457"/>
      <c r="I1173" s="460"/>
    </row>
    <row r="1174" spans="6:9" s="2" customFormat="1" ht="12.75">
      <c r="F1174" s="3"/>
      <c r="G1174" s="3"/>
      <c r="H1174" s="457"/>
      <c r="I1174" s="460"/>
    </row>
    <row r="1175" spans="6:9" s="2" customFormat="1" ht="12.75">
      <c r="F1175" s="3"/>
      <c r="G1175" s="3"/>
      <c r="H1175" s="457"/>
      <c r="I1175" s="460"/>
    </row>
    <row r="1176" spans="6:9" s="2" customFormat="1" ht="12.75">
      <c r="F1176" s="3"/>
      <c r="G1176" s="3"/>
      <c r="H1176" s="457"/>
      <c r="I1176" s="460"/>
    </row>
    <row r="1177" spans="6:9" s="2" customFormat="1" ht="12.75">
      <c r="F1177" s="3"/>
      <c r="G1177" s="3"/>
      <c r="H1177" s="457"/>
      <c r="I1177" s="460"/>
    </row>
    <row r="1178" spans="6:9" s="2" customFormat="1" ht="12.75">
      <c r="F1178" s="3"/>
      <c r="G1178" s="3"/>
      <c r="H1178" s="457"/>
      <c r="I1178" s="460"/>
    </row>
    <row r="1179" spans="6:9" s="2" customFormat="1" ht="12.75">
      <c r="F1179" s="3"/>
      <c r="G1179" s="3"/>
      <c r="H1179" s="457"/>
      <c r="I1179" s="460"/>
    </row>
    <row r="1180" spans="6:9" s="2" customFormat="1" ht="12.75">
      <c r="F1180" s="3"/>
      <c r="G1180" s="3"/>
      <c r="H1180" s="457"/>
      <c r="I1180" s="460"/>
    </row>
    <row r="1181" spans="6:9" s="2" customFormat="1" ht="12.75">
      <c r="F1181" s="3"/>
      <c r="G1181" s="3"/>
      <c r="H1181" s="457"/>
      <c r="I1181" s="460"/>
    </row>
    <row r="1182" spans="6:9" s="2" customFormat="1" ht="12.75">
      <c r="F1182" s="3"/>
      <c r="G1182" s="3"/>
      <c r="H1182" s="457"/>
      <c r="I1182" s="460"/>
    </row>
    <row r="1183" spans="6:9" s="2" customFormat="1" ht="12.75">
      <c r="F1183" s="3"/>
      <c r="G1183" s="3"/>
      <c r="H1183" s="457"/>
      <c r="I1183" s="460"/>
    </row>
    <row r="1184" spans="6:9" s="2" customFormat="1" ht="12.75">
      <c r="F1184" s="3"/>
      <c r="G1184" s="3"/>
      <c r="H1184" s="457"/>
      <c r="I1184" s="460"/>
    </row>
    <row r="1185" spans="6:9" s="2" customFormat="1" ht="12.75">
      <c r="F1185" s="3"/>
      <c r="G1185" s="3"/>
      <c r="H1185" s="457"/>
      <c r="I1185" s="460"/>
    </row>
    <row r="1186" spans="6:9" s="2" customFormat="1" ht="12.75">
      <c r="F1186" s="3"/>
      <c r="G1186" s="3"/>
      <c r="H1186" s="457"/>
      <c r="I1186" s="460"/>
    </row>
    <row r="1187" spans="6:9" s="2" customFormat="1" ht="12.75">
      <c r="F1187" s="3"/>
      <c r="G1187" s="3"/>
      <c r="H1187" s="457"/>
      <c r="I1187" s="460"/>
    </row>
    <row r="1188" spans="6:9" s="2" customFormat="1" ht="12.75">
      <c r="F1188" s="3"/>
      <c r="G1188" s="3"/>
      <c r="H1188" s="457"/>
      <c r="I1188" s="460"/>
    </row>
    <row r="1189" spans="6:9" s="2" customFormat="1" ht="12.75">
      <c r="F1189" s="3"/>
      <c r="G1189" s="3"/>
      <c r="H1189" s="457"/>
      <c r="I1189" s="460"/>
    </row>
    <row r="1190" spans="6:9" s="2" customFormat="1" ht="12.75">
      <c r="F1190" s="3"/>
      <c r="G1190" s="3"/>
      <c r="H1190" s="457"/>
      <c r="I1190" s="460"/>
    </row>
    <row r="1191" spans="6:9" s="2" customFormat="1" ht="12.75">
      <c r="F1191" s="3"/>
      <c r="G1191" s="3"/>
      <c r="H1191" s="457"/>
      <c r="I1191" s="460"/>
    </row>
    <row r="1192" spans="6:9" s="2" customFormat="1" ht="12.75">
      <c r="F1192" s="3"/>
      <c r="G1192" s="3"/>
      <c r="H1192" s="457"/>
      <c r="I1192" s="460"/>
    </row>
    <row r="1193" spans="6:9" s="2" customFormat="1" ht="12.75">
      <c r="F1193" s="3"/>
      <c r="G1193" s="3"/>
      <c r="H1193" s="457"/>
      <c r="I1193" s="460"/>
    </row>
    <row r="1194" spans="6:9" s="2" customFormat="1" ht="12.75">
      <c r="F1194" s="3"/>
      <c r="G1194" s="3"/>
      <c r="H1194" s="457"/>
      <c r="I1194" s="460"/>
    </row>
    <row r="1195" spans="6:9" s="2" customFormat="1" ht="12.75">
      <c r="F1195" s="3"/>
      <c r="G1195" s="3"/>
      <c r="H1195" s="457"/>
      <c r="I1195" s="460"/>
    </row>
    <row r="1196" spans="6:9" s="2" customFormat="1" ht="12.75">
      <c r="F1196" s="3"/>
      <c r="G1196" s="3"/>
      <c r="H1196" s="457"/>
      <c r="I1196" s="460"/>
    </row>
    <row r="1197" spans="6:9" s="2" customFormat="1" ht="12.75">
      <c r="F1197" s="3"/>
      <c r="G1197" s="3"/>
      <c r="H1197" s="457"/>
      <c r="I1197" s="460"/>
    </row>
    <row r="1198" spans="6:9" s="2" customFormat="1" ht="12.75">
      <c r="F1198" s="3"/>
      <c r="G1198" s="3"/>
      <c r="H1198" s="457"/>
      <c r="I1198" s="460"/>
    </row>
    <row r="1199" spans="6:9" s="2" customFormat="1" ht="12.75">
      <c r="F1199" s="3"/>
      <c r="G1199" s="3"/>
      <c r="H1199" s="457"/>
      <c r="I1199" s="460"/>
    </row>
    <row r="1200" spans="6:9" s="2" customFormat="1" ht="12.75">
      <c r="F1200" s="3"/>
      <c r="G1200" s="3"/>
      <c r="H1200" s="457"/>
      <c r="I1200" s="460"/>
    </row>
    <row r="1201" spans="6:9" s="2" customFormat="1" ht="12.75">
      <c r="F1201" s="3"/>
      <c r="G1201" s="3"/>
      <c r="H1201" s="457"/>
      <c r="I1201" s="460"/>
    </row>
    <row r="1202" spans="6:9" s="2" customFormat="1" ht="12.75">
      <c r="F1202" s="3"/>
      <c r="G1202" s="3"/>
      <c r="H1202" s="457"/>
      <c r="I1202" s="460"/>
    </row>
    <row r="1203" spans="6:9" s="2" customFormat="1" ht="12.75">
      <c r="F1203" s="3"/>
      <c r="G1203" s="3"/>
      <c r="H1203" s="457"/>
      <c r="I1203" s="460"/>
    </row>
    <row r="1204" spans="6:9" s="2" customFormat="1" ht="12.75">
      <c r="F1204" s="3"/>
      <c r="G1204" s="3"/>
      <c r="H1204" s="457"/>
      <c r="I1204" s="460"/>
    </row>
    <row r="1205" spans="6:9" s="2" customFormat="1" ht="12.75">
      <c r="F1205" s="3"/>
      <c r="G1205" s="3"/>
      <c r="H1205" s="457"/>
      <c r="I1205" s="460"/>
    </row>
    <row r="1206" spans="6:9" s="2" customFormat="1" ht="12.75">
      <c r="F1206" s="3"/>
      <c r="G1206" s="3"/>
      <c r="H1206" s="457"/>
      <c r="I1206" s="460"/>
    </row>
    <row r="1207" spans="6:9" s="2" customFormat="1" ht="12.75">
      <c r="F1207" s="3"/>
      <c r="G1207" s="3"/>
      <c r="H1207" s="457"/>
      <c r="I1207" s="460"/>
    </row>
    <row r="1208" spans="6:9" s="2" customFormat="1" ht="12.75">
      <c r="F1208" s="3"/>
      <c r="G1208" s="3"/>
      <c r="H1208" s="457"/>
      <c r="I1208" s="460"/>
    </row>
    <row r="1209" spans="6:9" s="2" customFormat="1" ht="12.75">
      <c r="F1209" s="3"/>
      <c r="G1209" s="3"/>
      <c r="H1209" s="457"/>
      <c r="I1209" s="460"/>
    </row>
    <row r="1210" spans="6:9" s="2" customFormat="1" ht="12.75">
      <c r="F1210" s="3"/>
      <c r="G1210" s="3"/>
      <c r="H1210" s="457"/>
      <c r="I1210" s="460"/>
    </row>
    <row r="1211" spans="6:9" s="2" customFormat="1" ht="12.75">
      <c r="F1211" s="3"/>
      <c r="G1211" s="3"/>
      <c r="H1211" s="457"/>
      <c r="I1211" s="460"/>
    </row>
    <row r="1212" spans="6:9" s="2" customFormat="1" ht="12.75">
      <c r="F1212" s="3"/>
      <c r="G1212" s="3"/>
      <c r="H1212" s="457"/>
      <c r="I1212" s="460"/>
    </row>
    <row r="1213" spans="6:9" s="2" customFormat="1" ht="12.75">
      <c r="F1213" s="3"/>
      <c r="G1213" s="3"/>
      <c r="H1213" s="457"/>
      <c r="I1213" s="460"/>
    </row>
    <row r="1214" spans="6:9" s="2" customFormat="1" ht="12.75">
      <c r="F1214" s="3"/>
      <c r="G1214" s="3"/>
      <c r="H1214" s="457"/>
      <c r="I1214" s="460"/>
    </row>
    <row r="1215" spans="6:9" s="2" customFormat="1" ht="12.75">
      <c r="F1215" s="3"/>
      <c r="G1215" s="3"/>
      <c r="H1215" s="457"/>
      <c r="I1215" s="460"/>
    </row>
    <row r="1216" spans="6:9" s="2" customFormat="1" ht="12.75">
      <c r="F1216" s="3"/>
      <c r="G1216" s="3"/>
      <c r="H1216" s="457"/>
      <c r="I1216" s="460"/>
    </row>
    <row r="1217" spans="6:9" s="2" customFormat="1" ht="12.75">
      <c r="F1217" s="3"/>
      <c r="G1217" s="3"/>
      <c r="H1217" s="457"/>
      <c r="I1217" s="460"/>
    </row>
    <row r="1218" spans="6:9" s="2" customFormat="1" ht="12.75">
      <c r="F1218" s="3"/>
      <c r="G1218" s="3"/>
      <c r="H1218" s="457"/>
      <c r="I1218" s="460"/>
    </row>
    <row r="1219" spans="6:9" s="2" customFormat="1" ht="12.75">
      <c r="F1219" s="3"/>
      <c r="G1219" s="3"/>
      <c r="H1219" s="457"/>
      <c r="I1219" s="460"/>
    </row>
    <row r="1220" spans="6:9" s="2" customFormat="1" ht="12.75">
      <c r="F1220" s="3"/>
      <c r="G1220" s="3"/>
      <c r="H1220" s="457"/>
      <c r="I1220" s="460"/>
    </row>
    <row r="1221" spans="6:9" s="2" customFormat="1" ht="12.75">
      <c r="F1221" s="3"/>
      <c r="G1221" s="3"/>
      <c r="H1221" s="457"/>
      <c r="I1221" s="460"/>
    </row>
    <row r="1222" spans="6:9" s="2" customFormat="1" ht="12.75">
      <c r="F1222" s="3"/>
      <c r="G1222" s="3"/>
      <c r="H1222" s="457"/>
      <c r="I1222" s="460"/>
    </row>
    <row r="1223" spans="6:9" s="2" customFormat="1" ht="12.75">
      <c r="F1223" s="3"/>
      <c r="G1223" s="3"/>
      <c r="H1223" s="457"/>
      <c r="I1223" s="460"/>
    </row>
    <row r="1224" spans="6:9" s="2" customFormat="1" ht="12.75">
      <c r="F1224" s="3"/>
      <c r="G1224" s="3"/>
      <c r="H1224" s="457"/>
      <c r="I1224" s="460"/>
    </row>
    <row r="1225" spans="6:9" s="2" customFormat="1" ht="12.75">
      <c r="F1225" s="3"/>
      <c r="G1225" s="3"/>
      <c r="H1225" s="457"/>
      <c r="I1225" s="460"/>
    </row>
    <row r="1226" spans="6:9" s="2" customFormat="1" ht="12.75">
      <c r="F1226" s="3"/>
      <c r="G1226" s="3"/>
      <c r="H1226" s="457"/>
      <c r="I1226" s="460"/>
    </row>
    <row r="1227" spans="6:9" s="2" customFormat="1" ht="12.75">
      <c r="F1227" s="3"/>
      <c r="G1227" s="3"/>
      <c r="H1227" s="457"/>
      <c r="I1227" s="460"/>
    </row>
    <row r="1228" spans="6:9" s="2" customFormat="1" ht="12.75">
      <c r="F1228" s="3"/>
      <c r="G1228" s="3"/>
      <c r="H1228" s="457"/>
      <c r="I1228" s="460"/>
    </row>
    <row r="1229" spans="6:9" s="2" customFormat="1" ht="12.75">
      <c r="F1229" s="3"/>
      <c r="G1229" s="3"/>
      <c r="H1229" s="457"/>
      <c r="I1229" s="460"/>
    </row>
    <row r="1230" spans="6:9" s="2" customFormat="1" ht="12.75">
      <c r="F1230" s="3"/>
      <c r="G1230" s="3"/>
      <c r="H1230" s="457"/>
      <c r="I1230" s="460"/>
    </row>
    <row r="1231" spans="6:9" s="2" customFormat="1" ht="12.75">
      <c r="F1231" s="3"/>
      <c r="G1231" s="3"/>
      <c r="H1231" s="457"/>
      <c r="I1231" s="460"/>
    </row>
    <row r="1232" spans="6:9" s="2" customFormat="1" ht="12.75">
      <c r="F1232" s="3"/>
      <c r="G1232" s="3"/>
      <c r="H1232" s="457"/>
      <c r="I1232" s="460"/>
    </row>
    <row r="1233" spans="6:9" s="2" customFormat="1" ht="12.75">
      <c r="F1233" s="3"/>
      <c r="G1233" s="3"/>
      <c r="H1233" s="457"/>
      <c r="I1233" s="460"/>
    </row>
    <row r="1234" spans="6:9" s="2" customFormat="1" ht="12.75">
      <c r="F1234" s="3"/>
      <c r="G1234" s="3"/>
      <c r="H1234" s="457"/>
      <c r="I1234" s="460"/>
    </row>
    <row r="1235" spans="6:9" s="2" customFormat="1" ht="12.75">
      <c r="F1235" s="3"/>
      <c r="G1235" s="3"/>
      <c r="H1235" s="457"/>
      <c r="I1235" s="460"/>
    </row>
    <row r="1236" spans="6:9" s="2" customFormat="1" ht="12.75">
      <c r="F1236" s="3"/>
      <c r="G1236" s="3"/>
      <c r="H1236" s="457"/>
      <c r="I1236" s="460"/>
    </row>
    <row r="1237" spans="6:9" s="2" customFormat="1" ht="12.75">
      <c r="F1237" s="3"/>
      <c r="G1237" s="3"/>
      <c r="H1237" s="457"/>
      <c r="I1237" s="460"/>
    </row>
    <row r="1238" spans="6:9" s="2" customFormat="1" ht="12.75">
      <c r="F1238" s="3"/>
      <c r="G1238" s="3"/>
      <c r="H1238" s="457"/>
      <c r="I1238" s="460"/>
    </row>
    <row r="1239" spans="6:9" s="2" customFormat="1" ht="12.75">
      <c r="F1239" s="3"/>
      <c r="G1239" s="3"/>
      <c r="H1239" s="457"/>
      <c r="I1239" s="460"/>
    </row>
    <row r="1240" spans="6:9" s="2" customFormat="1" ht="12.75">
      <c r="F1240" s="3"/>
      <c r="G1240" s="3"/>
      <c r="H1240" s="457"/>
      <c r="I1240" s="460"/>
    </row>
    <row r="1241" spans="6:9" s="2" customFormat="1" ht="12.75">
      <c r="F1241" s="3"/>
      <c r="G1241" s="3"/>
      <c r="H1241" s="457"/>
      <c r="I1241" s="460"/>
    </row>
    <row r="1242" spans="6:9" s="2" customFormat="1" ht="12.75">
      <c r="F1242" s="3"/>
      <c r="G1242" s="3"/>
      <c r="H1242" s="457"/>
      <c r="I1242" s="460"/>
    </row>
    <row r="1243" spans="6:9" s="2" customFormat="1" ht="12.75">
      <c r="F1243" s="3"/>
      <c r="G1243" s="3"/>
      <c r="H1243" s="457"/>
      <c r="I1243" s="460"/>
    </row>
    <row r="1244" spans="6:9" s="2" customFormat="1" ht="12.75">
      <c r="F1244" s="3"/>
      <c r="G1244" s="3"/>
      <c r="H1244" s="457"/>
      <c r="I1244" s="460"/>
    </row>
    <row r="1245" spans="6:9" s="2" customFormat="1" ht="12.75">
      <c r="F1245" s="3"/>
      <c r="G1245" s="3"/>
      <c r="H1245" s="457"/>
      <c r="I1245" s="460"/>
    </row>
    <row r="1246" spans="6:9" s="2" customFormat="1" ht="12.75">
      <c r="F1246" s="3"/>
      <c r="G1246" s="3"/>
      <c r="H1246" s="457"/>
      <c r="I1246" s="460"/>
    </row>
    <row r="1247" spans="6:9" s="2" customFormat="1" ht="12.75">
      <c r="F1247" s="3"/>
      <c r="G1247" s="3"/>
      <c r="H1247" s="457"/>
      <c r="I1247" s="460"/>
    </row>
    <row r="1248" spans="6:9" s="2" customFormat="1" ht="12.75">
      <c r="F1248" s="3"/>
      <c r="G1248" s="3"/>
      <c r="H1248" s="457"/>
      <c r="I1248" s="460"/>
    </row>
    <row r="1249" spans="6:9" s="2" customFormat="1" ht="12.75">
      <c r="F1249" s="3"/>
      <c r="G1249" s="3"/>
      <c r="H1249" s="457"/>
      <c r="I1249" s="460"/>
    </row>
    <row r="1250" spans="6:9" s="2" customFormat="1" ht="12.75">
      <c r="F1250" s="3"/>
      <c r="G1250" s="3"/>
      <c r="H1250" s="457"/>
      <c r="I1250" s="460"/>
    </row>
    <row r="1251" spans="6:9" s="2" customFormat="1" ht="12.75">
      <c r="F1251" s="3"/>
      <c r="G1251" s="3"/>
      <c r="H1251" s="457"/>
      <c r="I1251" s="460"/>
    </row>
    <row r="1252" spans="6:9" s="2" customFormat="1" ht="12.75">
      <c r="F1252" s="3"/>
      <c r="G1252" s="3"/>
      <c r="H1252" s="457"/>
      <c r="I1252" s="460"/>
    </row>
    <row r="1253" spans="6:9" s="2" customFormat="1" ht="12.75">
      <c r="F1253" s="3"/>
      <c r="G1253" s="3"/>
      <c r="H1253" s="457"/>
      <c r="I1253" s="460"/>
    </row>
    <row r="1254" spans="6:9" s="2" customFormat="1" ht="12.75">
      <c r="F1254" s="3"/>
      <c r="G1254" s="3"/>
      <c r="H1254" s="457"/>
      <c r="I1254" s="460"/>
    </row>
    <row r="1255" spans="6:9" s="2" customFormat="1" ht="12.75">
      <c r="F1255" s="3"/>
      <c r="G1255" s="3"/>
      <c r="H1255" s="457"/>
      <c r="I1255" s="460"/>
    </row>
    <row r="1256" spans="6:9" s="2" customFormat="1" ht="12.75">
      <c r="F1256" s="3"/>
      <c r="G1256" s="3"/>
      <c r="H1256" s="457"/>
      <c r="I1256" s="460"/>
    </row>
    <row r="1257" spans="6:9" s="2" customFormat="1" ht="12.75">
      <c r="F1257" s="3"/>
      <c r="G1257" s="3"/>
      <c r="H1257" s="457"/>
      <c r="I1257" s="460"/>
    </row>
    <row r="1258" spans="6:9" s="2" customFormat="1" ht="12.75">
      <c r="F1258" s="3"/>
      <c r="G1258" s="3"/>
      <c r="H1258" s="457"/>
      <c r="I1258" s="460"/>
    </row>
    <row r="1259" spans="6:9" s="2" customFormat="1" ht="12.75">
      <c r="F1259" s="3"/>
      <c r="G1259" s="3"/>
      <c r="H1259" s="457"/>
      <c r="I1259" s="460"/>
    </row>
    <row r="1260" spans="6:9" s="2" customFormat="1" ht="12.75">
      <c r="F1260" s="3"/>
      <c r="G1260" s="3"/>
      <c r="H1260" s="457"/>
      <c r="I1260" s="460"/>
    </row>
    <row r="1261" spans="6:9" s="2" customFormat="1" ht="12.75">
      <c r="F1261" s="3"/>
      <c r="G1261" s="3"/>
      <c r="H1261" s="457"/>
      <c r="I1261" s="460"/>
    </row>
    <row r="1262" spans="6:9" s="2" customFormat="1" ht="12.75">
      <c r="F1262" s="3"/>
      <c r="G1262" s="3"/>
      <c r="H1262" s="457"/>
      <c r="I1262" s="460"/>
    </row>
    <row r="1263" spans="6:9" s="2" customFormat="1" ht="12.75">
      <c r="F1263" s="3"/>
      <c r="G1263" s="3"/>
      <c r="H1263" s="457"/>
      <c r="I1263" s="460"/>
    </row>
    <row r="1264" spans="6:9" s="2" customFormat="1" ht="12.75">
      <c r="F1264" s="3"/>
      <c r="G1264" s="3"/>
      <c r="H1264" s="457"/>
      <c r="I1264" s="460"/>
    </row>
    <row r="1265" spans="6:9" s="2" customFormat="1" ht="12.75">
      <c r="F1265" s="3"/>
      <c r="G1265" s="3"/>
      <c r="H1265" s="457"/>
      <c r="I1265" s="460"/>
    </row>
    <row r="1266" spans="6:9" s="2" customFormat="1" ht="12.75">
      <c r="F1266" s="3"/>
      <c r="G1266" s="3"/>
      <c r="H1266" s="457"/>
      <c r="I1266" s="460"/>
    </row>
    <row r="1267" spans="6:9" s="2" customFormat="1" ht="12.75">
      <c r="F1267" s="3"/>
      <c r="G1267" s="3"/>
      <c r="H1267" s="457"/>
      <c r="I1267" s="460"/>
    </row>
    <row r="1268" spans="6:9" s="2" customFormat="1" ht="12.75">
      <c r="F1268" s="3"/>
      <c r="G1268" s="3"/>
      <c r="H1268" s="457"/>
      <c r="I1268" s="460"/>
    </row>
    <row r="1269" spans="6:9" s="2" customFormat="1" ht="12.75">
      <c r="F1269" s="3"/>
      <c r="G1269" s="3"/>
      <c r="H1269" s="457"/>
      <c r="I1269" s="460"/>
    </row>
    <row r="1270" spans="6:9" s="2" customFormat="1" ht="12.75">
      <c r="F1270" s="3"/>
      <c r="G1270" s="3"/>
      <c r="H1270" s="457"/>
      <c r="I1270" s="460"/>
    </row>
    <row r="1271" spans="6:9" s="2" customFormat="1" ht="12.75">
      <c r="F1271" s="3"/>
      <c r="G1271" s="3"/>
      <c r="H1271" s="457"/>
      <c r="I1271" s="460"/>
    </row>
    <row r="1272" spans="6:9" s="2" customFormat="1" ht="12.75">
      <c r="F1272" s="3"/>
      <c r="G1272" s="3"/>
      <c r="H1272" s="457"/>
      <c r="I1272" s="460"/>
    </row>
    <row r="1273" spans="6:9" s="2" customFormat="1" ht="12.75">
      <c r="F1273" s="3"/>
      <c r="G1273" s="3"/>
      <c r="H1273" s="457"/>
      <c r="I1273" s="460"/>
    </row>
    <row r="1274" spans="6:9" s="2" customFormat="1" ht="12.75">
      <c r="F1274" s="3"/>
      <c r="G1274" s="3"/>
      <c r="H1274" s="457"/>
      <c r="I1274" s="460"/>
    </row>
    <row r="1275" spans="6:9" s="2" customFormat="1" ht="12.75">
      <c r="F1275" s="3"/>
      <c r="G1275" s="3"/>
      <c r="H1275" s="457"/>
      <c r="I1275" s="460"/>
    </row>
    <row r="1276" spans="6:9" s="2" customFormat="1" ht="12.75">
      <c r="F1276" s="3"/>
      <c r="G1276" s="3"/>
      <c r="H1276" s="457"/>
      <c r="I1276" s="460"/>
    </row>
    <row r="1277" spans="6:9" s="2" customFormat="1" ht="12.75">
      <c r="F1277" s="3"/>
      <c r="G1277" s="3"/>
      <c r="H1277" s="457"/>
      <c r="I1277" s="460"/>
    </row>
    <row r="1278" spans="6:9" s="2" customFormat="1" ht="12.75">
      <c r="F1278" s="3"/>
      <c r="G1278" s="3"/>
      <c r="H1278" s="457"/>
      <c r="I1278" s="460"/>
    </row>
    <row r="1279" spans="6:9" s="2" customFormat="1" ht="12.75">
      <c r="F1279" s="3"/>
      <c r="G1279" s="3"/>
      <c r="H1279" s="457"/>
      <c r="I1279" s="460"/>
    </row>
    <row r="1280" spans="6:9" s="2" customFormat="1" ht="12.75">
      <c r="F1280" s="3"/>
      <c r="G1280" s="3"/>
      <c r="H1280" s="457"/>
      <c r="I1280" s="460"/>
    </row>
    <row r="1281" spans="6:9" s="2" customFormat="1" ht="12.75">
      <c r="F1281" s="3"/>
      <c r="G1281" s="3"/>
      <c r="H1281" s="457"/>
      <c r="I1281" s="460"/>
    </row>
    <row r="1282" spans="6:9" s="2" customFormat="1" ht="12.75">
      <c r="F1282" s="3"/>
      <c r="G1282" s="3"/>
      <c r="H1282" s="457"/>
      <c r="I1282" s="460"/>
    </row>
    <row r="1283" spans="6:9" s="2" customFormat="1" ht="12.75">
      <c r="F1283" s="3"/>
      <c r="G1283" s="3"/>
      <c r="H1283" s="457"/>
      <c r="I1283" s="460"/>
    </row>
    <row r="1284" spans="6:9" s="2" customFormat="1" ht="12.75">
      <c r="F1284" s="3"/>
      <c r="G1284" s="3"/>
      <c r="H1284" s="457"/>
      <c r="I1284" s="460"/>
    </row>
    <row r="1285" spans="6:9" s="2" customFormat="1" ht="12.75">
      <c r="F1285" s="3"/>
      <c r="G1285" s="3"/>
      <c r="H1285" s="457"/>
      <c r="I1285" s="460"/>
    </row>
    <row r="1286" spans="6:9" s="2" customFormat="1" ht="12.75">
      <c r="F1286" s="3"/>
      <c r="G1286" s="3"/>
      <c r="H1286" s="457"/>
      <c r="I1286" s="460"/>
    </row>
    <row r="1287" spans="6:9" s="2" customFormat="1" ht="12.75">
      <c r="F1287" s="3"/>
      <c r="G1287" s="3"/>
      <c r="H1287" s="457"/>
      <c r="I1287" s="460"/>
    </row>
    <row r="1288" spans="6:9" s="2" customFormat="1" ht="12.75">
      <c r="F1288" s="3"/>
      <c r="G1288" s="3"/>
      <c r="H1288" s="457"/>
      <c r="I1288" s="460"/>
    </row>
    <row r="1289" spans="6:9" s="2" customFormat="1" ht="12.75">
      <c r="F1289" s="3"/>
      <c r="G1289" s="3"/>
      <c r="H1289" s="457"/>
      <c r="I1289" s="460"/>
    </row>
    <row r="1290" spans="6:9" s="2" customFormat="1" ht="12.75">
      <c r="F1290" s="3"/>
      <c r="G1290" s="3"/>
      <c r="H1290" s="457"/>
      <c r="I1290" s="460"/>
    </row>
    <row r="1291" spans="6:9" s="2" customFormat="1" ht="12.75">
      <c r="F1291" s="3"/>
      <c r="G1291" s="3"/>
      <c r="H1291" s="457"/>
      <c r="I1291" s="460"/>
    </row>
    <row r="1292" spans="6:9" s="2" customFormat="1" ht="12.75">
      <c r="F1292" s="3"/>
      <c r="G1292" s="3"/>
      <c r="H1292" s="457"/>
      <c r="I1292" s="460"/>
    </row>
    <row r="1293" spans="6:9" s="2" customFormat="1" ht="12.75">
      <c r="F1293" s="3"/>
      <c r="G1293" s="3"/>
      <c r="H1293" s="457"/>
      <c r="I1293" s="460"/>
    </row>
    <row r="1294" spans="6:9" s="2" customFormat="1" ht="12.75">
      <c r="F1294" s="3"/>
      <c r="G1294" s="3"/>
      <c r="H1294" s="457"/>
      <c r="I1294" s="460"/>
    </row>
    <row r="1295" spans="6:9" s="2" customFormat="1" ht="12.75">
      <c r="F1295" s="3"/>
      <c r="G1295" s="3"/>
      <c r="H1295" s="457"/>
      <c r="I1295" s="460"/>
    </row>
    <row r="1296" spans="6:9" s="2" customFormat="1" ht="12.75">
      <c r="F1296" s="3"/>
      <c r="G1296" s="3"/>
      <c r="H1296" s="457"/>
      <c r="I1296" s="460"/>
    </row>
    <row r="1297" spans="6:9" s="2" customFormat="1" ht="12.75">
      <c r="F1297" s="3"/>
      <c r="G1297" s="3"/>
      <c r="H1297" s="457"/>
      <c r="I1297" s="460"/>
    </row>
    <row r="1298" spans="6:9" s="2" customFormat="1" ht="12.75">
      <c r="F1298" s="3"/>
      <c r="G1298" s="3"/>
      <c r="H1298" s="457"/>
      <c r="I1298" s="460"/>
    </row>
    <row r="1299" spans="6:9" s="2" customFormat="1" ht="12.75">
      <c r="F1299" s="3"/>
      <c r="G1299" s="3"/>
      <c r="H1299" s="457"/>
      <c r="I1299" s="460"/>
    </row>
    <row r="1300" spans="6:9" s="2" customFormat="1" ht="12.75">
      <c r="F1300" s="3"/>
      <c r="G1300" s="3"/>
      <c r="H1300" s="457"/>
      <c r="I1300" s="460"/>
    </row>
    <row r="1301" spans="6:9" s="2" customFormat="1" ht="12.75">
      <c r="F1301" s="3"/>
      <c r="G1301" s="3"/>
      <c r="H1301" s="457"/>
      <c r="I1301" s="460"/>
    </row>
    <row r="1302" spans="6:9" s="2" customFormat="1" ht="12.75">
      <c r="F1302" s="3"/>
      <c r="G1302" s="3"/>
      <c r="H1302" s="457"/>
      <c r="I1302" s="460"/>
    </row>
    <row r="1303" spans="6:9" s="2" customFormat="1" ht="12.75">
      <c r="F1303" s="3"/>
      <c r="G1303" s="3"/>
      <c r="H1303" s="457"/>
      <c r="I1303" s="460"/>
    </row>
    <row r="1304" spans="6:9" s="2" customFormat="1" ht="12.75">
      <c r="F1304" s="3"/>
      <c r="G1304" s="3"/>
      <c r="H1304" s="457"/>
      <c r="I1304" s="460"/>
    </row>
    <row r="1305" spans="6:9" s="2" customFormat="1" ht="12.75">
      <c r="F1305" s="3"/>
      <c r="G1305" s="3"/>
      <c r="H1305" s="457"/>
      <c r="I1305" s="460"/>
    </row>
    <row r="1306" spans="6:9" s="2" customFormat="1" ht="12.75">
      <c r="F1306" s="3"/>
      <c r="G1306" s="3"/>
      <c r="H1306" s="457"/>
      <c r="I1306" s="460"/>
    </row>
    <row r="1307" spans="6:9" s="2" customFormat="1" ht="12.75">
      <c r="F1307" s="3"/>
      <c r="G1307" s="3"/>
      <c r="H1307" s="457"/>
      <c r="I1307" s="460"/>
    </row>
    <row r="1308" spans="6:9" s="2" customFormat="1" ht="12.75">
      <c r="F1308" s="3"/>
      <c r="G1308" s="3"/>
      <c r="H1308" s="457"/>
      <c r="I1308" s="460"/>
    </row>
    <row r="1309" spans="6:9" s="2" customFormat="1" ht="12.75">
      <c r="F1309" s="3"/>
      <c r="G1309" s="3"/>
      <c r="H1309" s="457"/>
      <c r="I1309" s="460"/>
    </row>
    <row r="1310" spans="6:9" s="2" customFormat="1" ht="12.75">
      <c r="F1310" s="3"/>
      <c r="G1310" s="3"/>
      <c r="H1310" s="457"/>
      <c r="I1310" s="460"/>
    </row>
    <row r="1311" spans="6:9" s="2" customFormat="1" ht="12.75">
      <c r="F1311" s="3"/>
      <c r="G1311" s="3"/>
      <c r="H1311" s="457"/>
      <c r="I1311" s="460"/>
    </row>
    <row r="1312" spans="6:9" s="2" customFormat="1" ht="12.75">
      <c r="F1312" s="3"/>
      <c r="G1312" s="3"/>
      <c r="H1312" s="457"/>
      <c r="I1312" s="460"/>
    </row>
    <row r="1313" spans="6:9" s="2" customFormat="1" ht="12.75">
      <c r="F1313" s="3"/>
      <c r="G1313" s="3"/>
      <c r="H1313" s="457"/>
      <c r="I1313" s="460"/>
    </row>
    <row r="1314" spans="6:9" s="2" customFormat="1" ht="12.75">
      <c r="F1314" s="3"/>
      <c r="G1314" s="3"/>
      <c r="H1314" s="457"/>
      <c r="I1314" s="460"/>
    </row>
    <row r="1315" spans="6:9" s="2" customFormat="1" ht="12.75">
      <c r="F1315" s="3"/>
      <c r="G1315" s="3"/>
      <c r="H1315" s="457"/>
      <c r="I1315" s="460"/>
    </row>
    <row r="1316" spans="6:9" s="2" customFormat="1" ht="12.75">
      <c r="F1316" s="3"/>
      <c r="G1316" s="3"/>
      <c r="H1316" s="457"/>
      <c r="I1316" s="460"/>
    </row>
    <row r="1317" spans="6:9" s="2" customFormat="1" ht="12.75">
      <c r="F1317" s="3"/>
      <c r="G1317" s="3"/>
      <c r="H1317" s="457"/>
      <c r="I1317" s="460"/>
    </row>
    <row r="1318" spans="6:9" s="2" customFormat="1" ht="12.75">
      <c r="F1318" s="3"/>
      <c r="G1318" s="3"/>
      <c r="H1318" s="457"/>
      <c r="I1318" s="460"/>
    </row>
    <row r="1319" spans="6:9" s="2" customFormat="1" ht="12.75">
      <c r="F1319" s="3"/>
      <c r="G1319" s="3"/>
      <c r="H1319" s="457"/>
      <c r="I1319" s="460"/>
    </row>
    <row r="1320" spans="6:9" s="2" customFormat="1" ht="12.75">
      <c r="F1320" s="3"/>
      <c r="G1320" s="3"/>
      <c r="H1320" s="457"/>
      <c r="I1320" s="460"/>
    </row>
    <row r="1321" spans="6:9" s="2" customFormat="1" ht="12.75">
      <c r="F1321" s="3"/>
      <c r="G1321" s="3"/>
      <c r="H1321" s="457"/>
      <c r="I1321" s="460"/>
    </row>
    <row r="1322" spans="6:9" s="2" customFormat="1" ht="12.75">
      <c r="F1322" s="3"/>
      <c r="G1322" s="3"/>
      <c r="H1322" s="457"/>
      <c r="I1322" s="460"/>
    </row>
    <row r="1323" spans="6:9" s="2" customFormat="1" ht="12.75">
      <c r="F1323" s="3"/>
      <c r="G1323" s="3"/>
      <c r="H1323" s="457"/>
      <c r="I1323" s="460"/>
    </row>
    <row r="1324" spans="6:9" s="2" customFormat="1" ht="12.75">
      <c r="F1324" s="3"/>
      <c r="G1324" s="3"/>
      <c r="H1324" s="457"/>
      <c r="I1324" s="460"/>
    </row>
    <row r="1325" spans="6:9" s="2" customFormat="1" ht="12.75">
      <c r="F1325" s="3"/>
      <c r="G1325" s="3"/>
      <c r="H1325" s="457"/>
      <c r="I1325" s="460"/>
    </row>
    <row r="1326" spans="6:9" s="2" customFormat="1" ht="12.75">
      <c r="F1326" s="3"/>
      <c r="G1326" s="3"/>
      <c r="H1326" s="457"/>
      <c r="I1326" s="460"/>
    </row>
    <row r="1327" spans="6:9" s="2" customFormat="1" ht="12.75">
      <c r="F1327" s="3"/>
      <c r="G1327" s="3"/>
      <c r="H1327" s="457"/>
      <c r="I1327" s="460"/>
    </row>
    <row r="1328" spans="6:9" s="2" customFormat="1" ht="12.75">
      <c r="F1328" s="3"/>
      <c r="G1328" s="3"/>
      <c r="H1328" s="457"/>
      <c r="I1328" s="460"/>
    </row>
    <row r="1329" spans="6:9" s="2" customFormat="1" ht="12.75">
      <c r="F1329" s="3"/>
      <c r="G1329" s="3"/>
      <c r="H1329" s="457"/>
      <c r="I1329" s="460"/>
    </row>
    <row r="1330" spans="6:9" s="2" customFormat="1" ht="12.75">
      <c r="F1330" s="3"/>
      <c r="G1330" s="3"/>
      <c r="H1330" s="457"/>
      <c r="I1330" s="460"/>
    </row>
    <row r="1331" spans="6:9" s="2" customFormat="1" ht="12.75">
      <c r="F1331" s="3"/>
      <c r="G1331" s="3"/>
      <c r="H1331" s="457"/>
      <c r="I1331" s="460"/>
    </row>
    <row r="1332" spans="6:9" s="2" customFormat="1" ht="12.75">
      <c r="F1332" s="3"/>
      <c r="G1332" s="3"/>
      <c r="H1332" s="457"/>
      <c r="I1332" s="460"/>
    </row>
    <row r="1333" spans="6:9" s="2" customFormat="1" ht="12.75">
      <c r="F1333" s="3"/>
      <c r="G1333" s="3"/>
      <c r="H1333" s="457"/>
      <c r="I1333" s="460"/>
    </row>
    <row r="1334" spans="6:9" s="2" customFormat="1" ht="12.75">
      <c r="F1334" s="3"/>
      <c r="G1334" s="3"/>
      <c r="H1334" s="457"/>
      <c r="I1334" s="460"/>
    </row>
    <row r="1335" spans="6:9" s="2" customFormat="1" ht="12.75">
      <c r="F1335" s="3"/>
      <c r="G1335" s="3"/>
      <c r="H1335" s="457"/>
      <c r="I1335" s="460"/>
    </row>
    <row r="1336" spans="6:9" s="2" customFormat="1" ht="12.75">
      <c r="F1336" s="3"/>
      <c r="G1336" s="3"/>
      <c r="H1336" s="457"/>
      <c r="I1336" s="460"/>
    </row>
    <row r="1337" spans="6:9" s="2" customFormat="1" ht="12.75">
      <c r="F1337" s="3"/>
      <c r="G1337" s="3"/>
      <c r="H1337" s="457"/>
      <c r="I1337" s="460"/>
    </row>
    <row r="1338" spans="6:9" s="2" customFormat="1" ht="12.75">
      <c r="F1338" s="3"/>
      <c r="G1338" s="3"/>
      <c r="H1338" s="457"/>
      <c r="I1338" s="460"/>
    </row>
    <row r="1339" spans="6:9" s="2" customFormat="1" ht="12.75">
      <c r="F1339" s="3"/>
      <c r="G1339" s="3"/>
      <c r="H1339" s="457"/>
      <c r="I1339" s="460"/>
    </row>
    <row r="1340" spans="6:9" s="2" customFormat="1" ht="12.75">
      <c r="F1340" s="3"/>
      <c r="G1340" s="3"/>
      <c r="H1340" s="457"/>
      <c r="I1340" s="460"/>
    </row>
    <row r="1341" spans="6:9" s="2" customFormat="1" ht="12.75">
      <c r="F1341" s="3"/>
      <c r="G1341" s="3"/>
      <c r="H1341" s="457"/>
      <c r="I1341" s="460"/>
    </row>
    <row r="1342" spans="6:9" s="2" customFormat="1" ht="12.75">
      <c r="F1342" s="3"/>
      <c r="G1342" s="3"/>
      <c r="H1342" s="457"/>
      <c r="I1342" s="460"/>
    </row>
    <row r="1343" spans="6:9" s="2" customFormat="1" ht="12.75">
      <c r="F1343" s="3"/>
      <c r="G1343" s="3"/>
      <c r="H1343" s="457"/>
      <c r="I1343" s="460"/>
    </row>
    <row r="1344" spans="6:9" s="2" customFormat="1" ht="12.75">
      <c r="F1344" s="3"/>
      <c r="G1344" s="3"/>
      <c r="H1344" s="457"/>
      <c r="I1344" s="460"/>
    </row>
    <row r="1345" spans="6:9" s="2" customFormat="1" ht="12.75">
      <c r="F1345" s="3"/>
      <c r="G1345" s="3"/>
      <c r="H1345" s="457"/>
      <c r="I1345" s="460"/>
    </row>
    <row r="1346" spans="6:9" s="2" customFormat="1" ht="12.75">
      <c r="F1346" s="3"/>
      <c r="G1346" s="3"/>
      <c r="H1346" s="457"/>
      <c r="I1346" s="460"/>
    </row>
    <row r="1347" spans="6:9" s="2" customFormat="1" ht="12.75">
      <c r="F1347" s="3"/>
      <c r="G1347" s="3"/>
      <c r="H1347" s="457"/>
      <c r="I1347" s="460"/>
    </row>
    <row r="1348" spans="6:9" s="2" customFormat="1" ht="12.75">
      <c r="F1348" s="3"/>
      <c r="G1348" s="3"/>
      <c r="H1348" s="457"/>
      <c r="I1348" s="460"/>
    </row>
    <row r="1349" spans="6:9" s="2" customFormat="1" ht="12.75">
      <c r="F1349" s="3"/>
      <c r="G1349" s="3"/>
      <c r="H1349" s="457"/>
      <c r="I1349" s="460"/>
    </row>
    <row r="1350" spans="6:9" s="2" customFormat="1" ht="12.75">
      <c r="F1350" s="3"/>
      <c r="G1350" s="3"/>
      <c r="H1350" s="457"/>
      <c r="I1350" s="460"/>
    </row>
    <row r="1351" spans="6:9" s="2" customFormat="1" ht="12.75">
      <c r="F1351" s="3"/>
      <c r="G1351" s="3"/>
      <c r="H1351" s="457"/>
      <c r="I1351" s="460"/>
    </row>
    <row r="1352" spans="6:9" s="2" customFormat="1" ht="12.75">
      <c r="F1352" s="3"/>
      <c r="G1352" s="3"/>
      <c r="H1352" s="457"/>
      <c r="I1352" s="460"/>
    </row>
    <row r="1353" spans="6:9" s="2" customFormat="1" ht="12.75">
      <c r="F1353" s="3"/>
      <c r="G1353" s="3"/>
      <c r="H1353" s="457"/>
      <c r="I1353" s="460"/>
    </row>
    <row r="1354" spans="6:9" s="2" customFormat="1" ht="12.75">
      <c r="F1354" s="3"/>
      <c r="G1354" s="3"/>
      <c r="H1354" s="457"/>
      <c r="I1354" s="460"/>
    </row>
    <row r="1355" spans="6:9" s="2" customFormat="1" ht="12.75">
      <c r="F1355" s="3"/>
      <c r="G1355" s="3"/>
      <c r="H1355" s="457"/>
      <c r="I1355" s="460"/>
    </row>
    <row r="1356" spans="6:9" s="2" customFormat="1" ht="12.75">
      <c r="F1356" s="3"/>
      <c r="G1356" s="3"/>
      <c r="H1356" s="457"/>
      <c r="I1356" s="460"/>
    </row>
    <row r="1357" spans="6:9" s="2" customFormat="1" ht="12.75">
      <c r="F1357" s="3"/>
      <c r="G1357" s="3"/>
      <c r="H1357" s="457"/>
      <c r="I1357" s="460"/>
    </row>
    <row r="1358" spans="6:9" s="2" customFormat="1" ht="12.75">
      <c r="F1358" s="3"/>
      <c r="G1358" s="3"/>
      <c r="H1358" s="457"/>
      <c r="I1358" s="460"/>
    </row>
    <row r="1359" spans="6:9" s="2" customFormat="1" ht="12.75">
      <c r="F1359" s="3"/>
      <c r="G1359" s="3"/>
      <c r="H1359" s="457"/>
      <c r="I1359" s="460"/>
    </row>
    <row r="1360" spans="6:9" s="2" customFormat="1" ht="12.75">
      <c r="F1360" s="3"/>
      <c r="G1360" s="3"/>
      <c r="H1360" s="457"/>
      <c r="I1360" s="460"/>
    </row>
    <row r="1361" spans="6:9" s="2" customFormat="1" ht="12.75">
      <c r="F1361" s="3"/>
      <c r="G1361" s="3"/>
      <c r="H1361" s="457"/>
      <c r="I1361" s="460"/>
    </row>
    <row r="1362" spans="6:9" s="2" customFormat="1" ht="12.75">
      <c r="F1362" s="3"/>
      <c r="G1362" s="3"/>
      <c r="H1362" s="457"/>
      <c r="I1362" s="460"/>
    </row>
    <row r="1363" spans="6:9" s="2" customFormat="1" ht="12.75">
      <c r="F1363" s="3"/>
      <c r="G1363" s="3"/>
      <c r="H1363" s="457"/>
      <c r="I1363" s="460"/>
    </row>
    <row r="1364" spans="6:9" s="2" customFormat="1" ht="12.75">
      <c r="F1364" s="3"/>
      <c r="G1364" s="3"/>
      <c r="H1364" s="457"/>
      <c r="I1364" s="460"/>
    </row>
    <row r="1365" spans="6:9" s="2" customFormat="1" ht="12.75">
      <c r="F1365" s="3"/>
      <c r="G1365" s="3"/>
      <c r="H1365" s="457"/>
      <c r="I1365" s="460"/>
    </row>
    <row r="1366" spans="6:9" s="2" customFormat="1" ht="12.75">
      <c r="F1366" s="3"/>
      <c r="G1366" s="3"/>
      <c r="H1366" s="457"/>
      <c r="I1366" s="460"/>
    </row>
    <row r="1367" spans="6:9" s="2" customFormat="1" ht="12.75">
      <c r="F1367" s="3"/>
      <c r="G1367" s="3"/>
      <c r="H1367" s="457"/>
      <c r="I1367" s="460"/>
    </row>
    <row r="1368" spans="6:9" s="2" customFormat="1" ht="12.75">
      <c r="F1368" s="3"/>
      <c r="G1368" s="3"/>
      <c r="H1368" s="457"/>
      <c r="I1368" s="460"/>
    </row>
    <row r="1369" spans="6:9" s="2" customFormat="1" ht="12.75">
      <c r="F1369" s="3"/>
      <c r="G1369" s="3"/>
      <c r="H1369" s="457"/>
      <c r="I1369" s="460"/>
    </row>
    <row r="1370" spans="6:9" s="2" customFormat="1" ht="12.75">
      <c r="F1370" s="3"/>
      <c r="G1370" s="3"/>
      <c r="H1370" s="457"/>
      <c r="I1370" s="460"/>
    </row>
    <row r="1371" spans="6:9" s="2" customFormat="1" ht="12.75">
      <c r="F1371" s="3"/>
      <c r="G1371" s="3"/>
      <c r="H1371" s="457"/>
      <c r="I1371" s="460"/>
    </row>
    <row r="1372" spans="6:9" s="2" customFormat="1" ht="12.75">
      <c r="F1372" s="3"/>
      <c r="G1372" s="3"/>
      <c r="H1372" s="457"/>
      <c r="I1372" s="460"/>
    </row>
    <row r="1373" spans="6:9" s="2" customFormat="1" ht="12.75">
      <c r="F1373" s="3"/>
      <c r="G1373" s="3"/>
      <c r="H1373" s="457"/>
      <c r="I1373" s="460"/>
    </row>
    <row r="1374" spans="6:9" s="2" customFormat="1" ht="12.75">
      <c r="F1374" s="3"/>
      <c r="G1374" s="3"/>
      <c r="H1374" s="457"/>
      <c r="I1374" s="460"/>
    </row>
    <row r="1375" spans="6:9" s="2" customFormat="1" ht="12.75">
      <c r="F1375" s="3"/>
      <c r="G1375" s="3"/>
      <c r="H1375" s="457"/>
      <c r="I1375" s="460"/>
    </row>
    <row r="1376" spans="6:9" s="2" customFormat="1" ht="12.75">
      <c r="F1376" s="3"/>
      <c r="G1376" s="3"/>
      <c r="H1376" s="457"/>
      <c r="I1376" s="460"/>
    </row>
    <row r="1377" spans="6:9" s="2" customFormat="1" ht="12.75">
      <c r="F1377" s="3"/>
      <c r="G1377" s="3"/>
      <c r="H1377" s="457"/>
      <c r="I1377" s="460"/>
    </row>
    <row r="1378" spans="6:9" s="2" customFormat="1" ht="12.75">
      <c r="F1378" s="3"/>
      <c r="G1378" s="3"/>
      <c r="H1378" s="457"/>
      <c r="I1378" s="460"/>
    </row>
    <row r="1379" spans="6:9" s="2" customFormat="1" ht="12.75">
      <c r="F1379" s="3"/>
      <c r="G1379" s="3"/>
      <c r="H1379" s="457"/>
      <c r="I1379" s="460"/>
    </row>
    <row r="1380" spans="6:9" s="2" customFormat="1" ht="12.75">
      <c r="F1380" s="3"/>
      <c r="G1380" s="3"/>
      <c r="H1380" s="457"/>
      <c r="I1380" s="460"/>
    </row>
    <row r="1381" spans="6:9" s="2" customFormat="1" ht="12.75">
      <c r="F1381" s="3"/>
      <c r="G1381" s="3"/>
      <c r="H1381" s="457"/>
      <c r="I1381" s="460"/>
    </row>
    <row r="1382" spans="6:9" s="2" customFormat="1" ht="12.75">
      <c r="F1382" s="3"/>
      <c r="G1382" s="3"/>
      <c r="H1382" s="457"/>
      <c r="I1382" s="460"/>
    </row>
    <row r="1383" spans="6:9" s="2" customFormat="1" ht="12.75">
      <c r="F1383" s="3"/>
      <c r="G1383" s="3"/>
      <c r="H1383" s="457"/>
      <c r="I1383" s="460"/>
    </row>
    <row r="1384" spans="6:9" s="2" customFormat="1" ht="12.75">
      <c r="F1384" s="3"/>
      <c r="G1384" s="3"/>
      <c r="H1384" s="457"/>
      <c r="I1384" s="460"/>
    </row>
    <row r="1385" spans="6:9" s="2" customFormat="1" ht="12.75">
      <c r="F1385" s="3"/>
      <c r="G1385" s="3"/>
      <c r="H1385" s="457"/>
      <c r="I1385" s="460"/>
    </row>
    <row r="1386" spans="6:9" s="2" customFormat="1" ht="12.75">
      <c r="F1386" s="3"/>
      <c r="G1386" s="3"/>
      <c r="H1386" s="457"/>
      <c r="I1386" s="460"/>
    </row>
    <row r="1387" spans="6:9" s="2" customFormat="1" ht="12.75">
      <c r="F1387" s="3"/>
      <c r="G1387" s="3"/>
      <c r="H1387" s="457"/>
      <c r="I1387" s="460"/>
    </row>
    <row r="1388" spans="6:9" s="2" customFormat="1" ht="12.75">
      <c r="F1388" s="3"/>
      <c r="G1388" s="3"/>
      <c r="H1388" s="457"/>
      <c r="I1388" s="460"/>
    </row>
    <row r="1389" spans="6:9" s="2" customFormat="1" ht="12.75">
      <c r="F1389" s="3"/>
      <c r="G1389" s="3"/>
      <c r="H1389" s="457"/>
      <c r="I1389" s="460"/>
    </row>
    <row r="1390" spans="6:9" s="2" customFormat="1" ht="12.75">
      <c r="F1390" s="3"/>
      <c r="G1390" s="3"/>
      <c r="H1390" s="457"/>
      <c r="I1390" s="460"/>
    </row>
    <row r="1391" spans="6:9" s="2" customFormat="1" ht="12.75">
      <c r="F1391" s="3"/>
      <c r="G1391" s="3"/>
      <c r="H1391" s="457"/>
      <c r="I1391" s="460"/>
    </row>
    <row r="1392" spans="6:9" s="2" customFormat="1" ht="12.75">
      <c r="F1392" s="3"/>
      <c r="G1392" s="3"/>
      <c r="H1392" s="457"/>
      <c r="I1392" s="460"/>
    </row>
    <row r="1393" spans="6:9" s="2" customFormat="1" ht="12.75">
      <c r="F1393" s="3"/>
      <c r="G1393" s="3"/>
      <c r="H1393" s="457"/>
      <c r="I1393" s="460"/>
    </row>
    <row r="1394" spans="6:9" s="2" customFormat="1" ht="12.75">
      <c r="F1394" s="3"/>
      <c r="G1394" s="3"/>
      <c r="H1394" s="457"/>
      <c r="I1394" s="460"/>
    </row>
    <row r="1395" spans="6:9" s="2" customFormat="1" ht="12.75">
      <c r="F1395" s="3"/>
      <c r="G1395" s="3"/>
      <c r="H1395" s="457"/>
      <c r="I1395" s="460"/>
    </row>
    <row r="1396" spans="6:9" s="2" customFormat="1" ht="12.75">
      <c r="F1396" s="3"/>
      <c r="G1396" s="3"/>
      <c r="H1396" s="457"/>
      <c r="I1396" s="460"/>
    </row>
    <row r="1397" spans="6:9" s="2" customFormat="1" ht="12.75">
      <c r="F1397" s="3"/>
      <c r="G1397" s="3"/>
      <c r="H1397" s="457"/>
      <c r="I1397" s="460"/>
    </row>
    <row r="1398" spans="6:9" s="2" customFormat="1" ht="12.75">
      <c r="F1398" s="3"/>
      <c r="G1398" s="3"/>
      <c r="H1398" s="457"/>
      <c r="I1398" s="460"/>
    </row>
    <row r="1399" spans="6:9" s="2" customFormat="1" ht="12.75">
      <c r="F1399" s="3"/>
      <c r="G1399" s="3"/>
      <c r="H1399" s="457"/>
      <c r="I1399" s="460"/>
    </row>
    <row r="1400" spans="6:9" s="2" customFormat="1" ht="12.75">
      <c r="F1400" s="3"/>
      <c r="G1400" s="3"/>
      <c r="H1400" s="457"/>
      <c r="I1400" s="460"/>
    </row>
    <row r="1401" spans="6:9" s="2" customFormat="1" ht="12.75">
      <c r="F1401" s="3"/>
      <c r="G1401" s="3"/>
      <c r="H1401" s="457"/>
      <c r="I1401" s="460"/>
    </row>
    <row r="1402" spans="6:9" s="2" customFormat="1" ht="12.75">
      <c r="F1402" s="3"/>
      <c r="G1402" s="3"/>
      <c r="H1402" s="457"/>
      <c r="I1402" s="460"/>
    </row>
    <row r="1403" spans="6:9" s="2" customFormat="1" ht="12.75">
      <c r="F1403" s="3"/>
      <c r="G1403" s="3"/>
      <c r="H1403" s="457"/>
      <c r="I1403" s="460"/>
    </row>
    <row r="1404" spans="6:9" s="2" customFormat="1" ht="12.75">
      <c r="F1404" s="3"/>
      <c r="G1404" s="3"/>
      <c r="H1404" s="457"/>
      <c r="I1404" s="460"/>
    </row>
    <row r="1405" spans="6:9" s="2" customFormat="1" ht="12.75">
      <c r="F1405" s="3"/>
      <c r="G1405" s="3"/>
      <c r="H1405" s="457"/>
      <c r="I1405" s="460"/>
    </row>
    <row r="1406" spans="6:9" s="2" customFormat="1" ht="12.75">
      <c r="F1406" s="3"/>
      <c r="G1406" s="3"/>
      <c r="H1406" s="457"/>
      <c r="I1406" s="460"/>
    </row>
    <row r="1407" spans="6:9" s="2" customFormat="1" ht="12.75">
      <c r="F1407" s="3"/>
      <c r="G1407" s="3"/>
      <c r="H1407" s="457"/>
      <c r="I1407" s="460"/>
    </row>
    <row r="1408" spans="6:9" s="2" customFormat="1" ht="12.75">
      <c r="F1408" s="3"/>
      <c r="G1408" s="3"/>
      <c r="H1408" s="457"/>
      <c r="I1408" s="460"/>
    </row>
    <row r="1409" spans="6:9" s="2" customFormat="1" ht="12.75">
      <c r="F1409" s="3"/>
      <c r="G1409" s="3"/>
      <c r="H1409" s="457"/>
      <c r="I1409" s="460"/>
    </row>
    <row r="1410" spans="6:9" s="2" customFormat="1" ht="12.75">
      <c r="F1410" s="3"/>
      <c r="G1410" s="3"/>
      <c r="H1410" s="457"/>
      <c r="I1410" s="460"/>
    </row>
    <row r="1411" spans="6:9" s="2" customFormat="1" ht="12.75">
      <c r="F1411" s="3"/>
      <c r="G1411" s="3"/>
      <c r="H1411" s="457"/>
      <c r="I1411" s="460"/>
    </row>
    <row r="1412" spans="6:9" s="2" customFormat="1" ht="12.75">
      <c r="F1412" s="3"/>
      <c r="G1412" s="3"/>
      <c r="H1412" s="457"/>
      <c r="I1412" s="460"/>
    </row>
    <row r="1413" spans="6:9" s="2" customFormat="1" ht="12.75">
      <c r="F1413" s="3"/>
      <c r="G1413" s="3"/>
      <c r="H1413" s="457"/>
      <c r="I1413" s="460"/>
    </row>
    <row r="1414" spans="6:9" s="2" customFormat="1" ht="12.75">
      <c r="F1414" s="3"/>
      <c r="G1414" s="3"/>
      <c r="H1414" s="457"/>
      <c r="I1414" s="460"/>
    </row>
    <row r="1415" spans="6:9" s="2" customFormat="1" ht="12.75">
      <c r="F1415" s="3"/>
      <c r="G1415" s="3"/>
      <c r="H1415" s="457"/>
      <c r="I1415" s="460"/>
    </row>
    <row r="1416" spans="6:9" s="2" customFormat="1" ht="12.75">
      <c r="F1416" s="3"/>
      <c r="G1416" s="3"/>
      <c r="H1416" s="457"/>
      <c r="I1416" s="460"/>
    </row>
    <row r="1417" spans="6:9" s="2" customFormat="1" ht="12.75">
      <c r="F1417" s="3"/>
      <c r="G1417" s="3"/>
      <c r="H1417" s="457"/>
      <c r="I1417" s="460"/>
    </row>
    <row r="1418" spans="6:9" s="2" customFormat="1" ht="12.75">
      <c r="F1418" s="3"/>
      <c r="G1418" s="3"/>
      <c r="H1418" s="457"/>
      <c r="I1418" s="460"/>
    </row>
    <row r="1419" spans="6:9" s="2" customFormat="1" ht="12.75">
      <c r="F1419" s="3"/>
      <c r="G1419" s="3"/>
      <c r="H1419" s="457"/>
      <c r="I1419" s="460"/>
    </row>
    <row r="1420" spans="6:9" s="2" customFormat="1" ht="12.75">
      <c r="F1420" s="3"/>
      <c r="G1420" s="3"/>
      <c r="H1420" s="457"/>
      <c r="I1420" s="460"/>
    </row>
    <row r="1421" spans="6:9" s="2" customFormat="1" ht="12.75">
      <c r="F1421" s="3"/>
      <c r="G1421" s="3"/>
      <c r="H1421" s="457"/>
      <c r="I1421" s="460"/>
    </row>
    <row r="1422" spans="6:9" s="2" customFormat="1" ht="12.75">
      <c r="F1422" s="3"/>
      <c r="G1422" s="3"/>
      <c r="H1422" s="457"/>
      <c r="I1422" s="460"/>
    </row>
    <row r="1423" spans="6:9" s="2" customFormat="1" ht="12.75">
      <c r="F1423" s="3"/>
      <c r="G1423" s="3"/>
      <c r="H1423" s="457"/>
      <c r="I1423" s="460"/>
    </row>
    <row r="1424" spans="6:9" s="2" customFormat="1" ht="12.75">
      <c r="F1424" s="3"/>
      <c r="G1424" s="3"/>
      <c r="H1424" s="457"/>
      <c r="I1424" s="460"/>
    </row>
    <row r="1425" spans="6:9" s="2" customFormat="1" ht="12.75">
      <c r="F1425" s="3"/>
      <c r="G1425" s="3"/>
      <c r="H1425" s="457"/>
      <c r="I1425" s="460"/>
    </row>
    <row r="1426" spans="6:9" s="2" customFormat="1" ht="12.75">
      <c r="F1426" s="3"/>
      <c r="G1426" s="3"/>
      <c r="H1426" s="457"/>
      <c r="I1426" s="460"/>
    </row>
    <row r="1427" spans="6:9" s="2" customFormat="1" ht="12.75">
      <c r="F1427" s="3"/>
      <c r="G1427" s="3"/>
      <c r="H1427" s="457"/>
      <c r="I1427" s="460"/>
    </row>
    <row r="1428" spans="6:9" s="2" customFormat="1" ht="12.75">
      <c r="F1428" s="3"/>
      <c r="G1428" s="3"/>
      <c r="H1428" s="457"/>
      <c r="I1428" s="460"/>
    </row>
    <row r="1429" spans="6:9" s="2" customFormat="1" ht="12.75">
      <c r="F1429" s="3"/>
      <c r="G1429" s="3"/>
      <c r="H1429" s="457"/>
      <c r="I1429" s="460"/>
    </row>
    <row r="1430" spans="6:9" s="2" customFormat="1" ht="12.75">
      <c r="F1430" s="3"/>
      <c r="G1430" s="3"/>
      <c r="H1430" s="457"/>
      <c r="I1430" s="460"/>
    </row>
    <row r="1431" spans="6:9" s="2" customFormat="1" ht="12.75">
      <c r="F1431" s="3"/>
      <c r="G1431" s="3"/>
      <c r="H1431" s="457"/>
      <c r="I1431" s="460"/>
    </row>
    <row r="1432" spans="6:9" s="2" customFormat="1" ht="12.75">
      <c r="F1432" s="3"/>
      <c r="G1432" s="3"/>
      <c r="H1432" s="457"/>
      <c r="I1432" s="460"/>
    </row>
    <row r="1433" spans="6:9" s="2" customFormat="1" ht="12.75">
      <c r="F1433" s="3"/>
      <c r="G1433" s="3"/>
      <c r="H1433" s="457"/>
      <c r="I1433" s="460"/>
    </row>
    <row r="1434" spans="6:9" s="2" customFormat="1" ht="12.75">
      <c r="F1434" s="3"/>
      <c r="G1434" s="3"/>
      <c r="H1434" s="457"/>
      <c r="I1434" s="460"/>
    </row>
    <row r="1435" spans="6:9" s="2" customFormat="1" ht="12.75">
      <c r="F1435" s="3"/>
      <c r="G1435" s="3"/>
      <c r="H1435" s="457"/>
      <c r="I1435" s="460"/>
    </row>
    <row r="1436" spans="6:9" s="2" customFormat="1" ht="12.75">
      <c r="F1436" s="3"/>
      <c r="G1436" s="3"/>
      <c r="H1436" s="457"/>
      <c r="I1436" s="460"/>
    </row>
    <row r="1437" spans="6:9" s="2" customFormat="1" ht="12.75">
      <c r="F1437" s="3"/>
      <c r="G1437" s="3"/>
      <c r="H1437" s="457"/>
      <c r="I1437" s="460"/>
    </row>
    <row r="1438" spans="6:9" s="2" customFormat="1" ht="12.75">
      <c r="F1438" s="3"/>
      <c r="G1438" s="3"/>
      <c r="H1438" s="457"/>
      <c r="I1438" s="460"/>
    </row>
    <row r="1439" spans="6:9" s="2" customFormat="1" ht="12.75">
      <c r="F1439" s="3"/>
      <c r="G1439" s="3"/>
      <c r="H1439" s="457"/>
      <c r="I1439" s="460"/>
    </row>
    <row r="1440" spans="6:9" s="2" customFormat="1" ht="12.75">
      <c r="F1440" s="3"/>
      <c r="G1440" s="3"/>
      <c r="H1440" s="457"/>
      <c r="I1440" s="460"/>
    </row>
    <row r="1441" spans="6:9" s="2" customFormat="1" ht="12.75">
      <c r="F1441" s="3"/>
      <c r="G1441" s="3"/>
      <c r="H1441" s="457"/>
      <c r="I1441" s="460"/>
    </row>
    <row r="1442" spans="6:9" s="2" customFormat="1" ht="12.75">
      <c r="F1442" s="3"/>
      <c r="G1442" s="3"/>
      <c r="H1442" s="457"/>
      <c r="I1442" s="460"/>
    </row>
    <row r="1443" spans="6:9" s="2" customFormat="1" ht="12.75">
      <c r="F1443" s="3"/>
      <c r="G1443" s="3"/>
      <c r="H1443" s="457"/>
      <c r="I1443" s="460"/>
    </row>
    <row r="1444" spans="6:9" s="2" customFormat="1" ht="12.75">
      <c r="F1444" s="3"/>
      <c r="G1444" s="3"/>
      <c r="H1444" s="457"/>
      <c r="I1444" s="460"/>
    </row>
    <row r="1445" spans="6:9" s="2" customFormat="1" ht="12.75">
      <c r="F1445" s="3"/>
      <c r="G1445" s="3"/>
      <c r="H1445" s="457"/>
      <c r="I1445" s="460"/>
    </row>
    <row r="1446" spans="6:9" s="2" customFormat="1" ht="12.75">
      <c r="F1446" s="3"/>
      <c r="G1446" s="3"/>
      <c r="H1446" s="457"/>
      <c r="I1446" s="460"/>
    </row>
    <row r="1447" spans="6:9" s="2" customFormat="1" ht="12.75">
      <c r="F1447" s="3"/>
      <c r="G1447" s="3"/>
      <c r="H1447" s="457"/>
      <c r="I1447" s="460"/>
    </row>
    <row r="1448" spans="6:9" s="2" customFormat="1" ht="12.75">
      <c r="F1448" s="3"/>
      <c r="G1448" s="3"/>
      <c r="H1448" s="457"/>
      <c r="I1448" s="460"/>
    </row>
    <row r="1449" spans="6:9" s="2" customFormat="1" ht="12.75">
      <c r="F1449" s="3"/>
      <c r="G1449" s="3"/>
      <c r="H1449" s="457"/>
      <c r="I1449" s="460"/>
    </row>
    <row r="1450" spans="6:9" s="2" customFormat="1" ht="12.75">
      <c r="F1450" s="3"/>
      <c r="G1450" s="3"/>
      <c r="H1450" s="457"/>
      <c r="I1450" s="460"/>
    </row>
    <row r="1451" spans="6:9" s="2" customFormat="1" ht="12.75">
      <c r="F1451" s="3"/>
      <c r="G1451" s="3"/>
      <c r="H1451" s="457"/>
      <c r="I1451" s="460"/>
    </row>
    <row r="1452" spans="6:9" s="2" customFormat="1" ht="12.75">
      <c r="F1452" s="3"/>
      <c r="G1452" s="3"/>
      <c r="H1452" s="457"/>
      <c r="I1452" s="460"/>
    </row>
    <row r="1453" spans="6:9" s="2" customFormat="1" ht="12.75">
      <c r="F1453" s="3"/>
      <c r="G1453" s="3"/>
      <c r="H1453" s="457"/>
      <c r="I1453" s="460"/>
    </row>
    <row r="1454" spans="6:9" s="2" customFormat="1" ht="12.75">
      <c r="F1454" s="3"/>
      <c r="G1454" s="3"/>
      <c r="H1454" s="457"/>
      <c r="I1454" s="460"/>
    </row>
    <row r="1455" spans="6:9" s="2" customFormat="1" ht="12.75">
      <c r="F1455" s="3"/>
      <c r="G1455" s="3"/>
      <c r="H1455" s="457"/>
      <c r="I1455" s="460"/>
    </row>
    <row r="1456" spans="6:9" s="2" customFormat="1" ht="12.75">
      <c r="F1456" s="3"/>
      <c r="G1456" s="3"/>
      <c r="H1456" s="457"/>
      <c r="I1456" s="460"/>
    </row>
    <row r="1457" spans="6:9" s="2" customFormat="1" ht="12.75">
      <c r="F1457" s="3"/>
      <c r="G1457" s="3"/>
      <c r="H1457" s="457"/>
      <c r="I1457" s="460"/>
    </row>
    <row r="1458" spans="6:9" s="2" customFormat="1" ht="12.75">
      <c r="F1458" s="3"/>
      <c r="G1458" s="3"/>
      <c r="H1458" s="457"/>
      <c r="I1458" s="460"/>
    </row>
    <row r="1459" spans="6:9" s="2" customFormat="1" ht="12.75">
      <c r="F1459" s="3"/>
      <c r="G1459" s="3"/>
      <c r="H1459" s="457"/>
      <c r="I1459" s="460"/>
    </row>
    <row r="1460" spans="6:9" s="2" customFormat="1" ht="12.75">
      <c r="F1460" s="3"/>
      <c r="G1460" s="3"/>
      <c r="H1460" s="457"/>
      <c r="I1460" s="460"/>
    </row>
    <row r="1461" spans="6:9" s="2" customFormat="1" ht="12.75">
      <c r="F1461" s="3"/>
      <c r="G1461" s="3"/>
      <c r="H1461" s="457"/>
      <c r="I1461" s="460"/>
    </row>
    <row r="1462" spans="6:9" s="2" customFormat="1" ht="12.75">
      <c r="F1462" s="3"/>
      <c r="G1462" s="3"/>
      <c r="H1462" s="457"/>
      <c r="I1462" s="460"/>
    </row>
    <row r="1463" spans="6:9" s="2" customFormat="1" ht="12.75">
      <c r="F1463" s="3"/>
      <c r="G1463" s="3"/>
      <c r="H1463" s="457"/>
      <c r="I1463" s="460"/>
    </row>
    <row r="1464" spans="6:9" s="2" customFormat="1" ht="12.75">
      <c r="F1464" s="3"/>
      <c r="G1464" s="3"/>
      <c r="H1464" s="457"/>
      <c r="I1464" s="460"/>
    </row>
    <row r="1465" spans="6:9" s="2" customFormat="1" ht="12.75">
      <c r="F1465" s="3"/>
      <c r="G1465" s="3"/>
      <c r="H1465" s="457"/>
      <c r="I1465" s="460"/>
    </row>
    <row r="1466" spans="6:9" s="2" customFormat="1" ht="12.75">
      <c r="F1466" s="3"/>
      <c r="G1466" s="3"/>
      <c r="H1466" s="457"/>
      <c r="I1466" s="460"/>
    </row>
    <row r="1467" spans="6:9" s="2" customFormat="1" ht="12.75">
      <c r="F1467" s="3"/>
      <c r="G1467" s="3"/>
      <c r="H1467" s="457"/>
      <c r="I1467" s="460"/>
    </row>
    <row r="1468" spans="6:9" s="2" customFormat="1" ht="12.75">
      <c r="F1468" s="3"/>
      <c r="G1468" s="3"/>
      <c r="H1468" s="457"/>
      <c r="I1468" s="460"/>
    </row>
    <row r="1469" spans="6:9" s="2" customFormat="1" ht="12.75">
      <c r="F1469" s="3"/>
      <c r="G1469" s="3"/>
      <c r="H1469" s="457"/>
      <c r="I1469" s="460"/>
    </row>
    <row r="1470" spans="6:9" s="2" customFormat="1" ht="12.75">
      <c r="F1470" s="3"/>
      <c r="G1470" s="3"/>
      <c r="H1470" s="457"/>
      <c r="I1470" s="460"/>
    </row>
    <row r="1471" spans="6:9" s="2" customFormat="1" ht="12.75">
      <c r="F1471" s="3"/>
      <c r="G1471" s="3"/>
      <c r="H1471" s="457"/>
      <c r="I1471" s="460"/>
    </row>
    <row r="1472" spans="6:9" s="2" customFormat="1" ht="12.75">
      <c r="F1472" s="3"/>
      <c r="G1472" s="3"/>
      <c r="H1472" s="457"/>
      <c r="I1472" s="460"/>
    </row>
    <row r="1473" spans="6:9" s="2" customFormat="1" ht="12.75">
      <c r="F1473" s="3"/>
      <c r="G1473" s="3"/>
      <c r="H1473" s="457"/>
      <c r="I1473" s="460"/>
    </row>
    <row r="1474" spans="6:9" s="2" customFormat="1" ht="12.75">
      <c r="F1474" s="3"/>
      <c r="G1474" s="3"/>
      <c r="H1474" s="457"/>
      <c r="I1474" s="460"/>
    </row>
    <row r="1475" spans="6:9" s="2" customFormat="1" ht="12.75">
      <c r="F1475" s="3"/>
      <c r="G1475" s="3"/>
      <c r="H1475" s="457"/>
      <c r="I1475" s="460"/>
    </row>
    <row r="1476" spans="6:9" s="2" customFormat="1" ht="12.75">
      <c r="F1476" s="3"/>
      <c r="G1476" s="3"/>
      <c r="H1476" s="457"/>
      <c r="I1476" s="460"/>
    </row>
    <row r="1477" spans="6:9" s="2" customFormat="1" ht="12.75">
      <c r="F1477" s="3"/>
      <c r="G1477" s="3"/>
      <c r="H1477" s="457"/>
      <c r="I1477" s="460"/>
    </row>
    <row r="1478" spans="6:9" s="2" customFormat="1" ht="12.75">
      <c r="F1478" s="3"/>
      <c r="G1478" s="3"/>
      <c r="H1478" s="457"/>
      <c r="I1478" s="460"/>
    </row>
    <row r="1479" spans="6:9" s="2" customFormat="1" ht="12.75">
      <c r="F1479" s="3"/>
      <c r="G1479" s="3"/>
      <c r="H1479" s="457"/>
      <c r="I1479" s="460"/>
    </row>
    <row r="1480" spans="6:9" s="2" customFormat="1" ht="12.75">
      <c r="F1480" s="3"/>
      <c r="G1480" s="3"/>
      <c r="H1480" s="457"/>
      <c r="I1480" s="460"/>
    </row>
    <row r="1481" spans="6:9" s="2" customFormat="1" ht="12.75">
      <c r="F1481" s="3"/>
      <c r="G1481" s="3"/>
      <c r="H1481" s="457"/>
      <c r="I1481" s="460"/>
    </row>
    <row r="1482" spans="6:9" s="2" customFormat="1" ht="12.75">
      <c r="F1482" s="3"/>
      <c r="G1482" s="3"/>
      <c r="H1482" s="457"/>
      <c r="I1482" s="460"/>
    </row>
    <row r="1483" spans="6:9" s="2" customFormat="1" ht="12.75">
      <c r="F1483" s="3"/>
      <c r="G1483" s="3"/>
      <c r="H1483" s="457"/>
      <c r="I1483" s="460"/>
    </row>
    <row r="1484" spans="6:9" s="2" customFormat="1" ht="12.75">
      <c r="F1484" s="3"/>
      <c r="G1484" s="3"/>
      <c r="H1484" s="457"/>
      <c r="I1484" s="460"/>
    </row>
    <row r="1485" spans="6:9" s="2" customFormat="1" ht="12.75">
      <c r="F1485" s="3"/>
      <c r="G1485" s="3"/>
      <c r="H1485" s="457"/>
      <c r="I1485" s="460"/>
    </row>
    <row r="1486" spans="6:9" s="2" customFormat="1" ht="12.75">
      <c r="F1486" s="3"/>
      <c r="G1486" s="3"/>
      <c r="H1486" s="457"/>
      <c r="I1486" s="460"/>
    </row>
    <row r="1487" spans="6:9" s="2" customFormat="1" ht="12.75">
      <c r="F1487" s="3"/>
      <c r="G1487" s="3"/>
      <c r="H1487" s="457"/>
      <c r="I1487" s="460"/>
    </row>
    <row r="1488" spans="6:9" s="2" customFormat="1" ht="12.75">
      <c r="F1488" s="3"/>
      <c r="G1488" s="3"/>
      <c r="H1488" s="457"/>
      <c r="I1488" s="460"/>
    </row>
    <row r="1489" spans="6:9" s="2" customFormat="1" ht="12.75">
      <c r="F1489" s="3"/>
      <c r="G1489" s="3"/>
      <c r="H1489" s="457"/>
      <c r="I1489" s="460"/>
    </row>
    <row r="1490" spans="6:9" s="2" customFormat="1" ht="12.75">
      <c r="F1490" s="3"/>
      <c r="G1490" s="3"/>
      <c r="H1490" s="457"/>
      <c r="I1490" s="460"/>
    </row>
    <row r="1491" spans="6:9" s="2" customFormat="1" ht="12.75">
      <c r="F1491" s="3"/>
      <c r="G1491" s="3"/>
      <c r="H1491" s="457"/>
      <c r="I1491" s="460"/>
    </row>
    <row r="1492" spans="6:9" s="2" customFormat="1" ht="12.75">
      <c r="F1492" s="3"/>
      <c r="G1492" s="3"/>
      <c r="H1492" s="457"/>
      <c r="I1492" s="460"/>
    </row>
    <row r="1493" spans="6:9" s="2" customFormat="1" ht="12.75">
      <c r="F1493" s="3"/>
      <c r="G1493" s="3"/>
      <c r="H1493" s="457"/>
      <c r="I1493" s="460"/>
    </row>
    <row r="1494" spans="6:9" s="2" customFormat="1" ht="12.75">
      <c r="F1494" s="3"/>
      <c r="G1494" s="3"/>
      <c r="H1494" s="457"/>
      <c r="I1494" s="460"/>
    </row>
    <row r="1495" spans="6:9" s="2" customFormat="1" ht="12.75">
      <c r="F1495" s="3"/>
      <c r="G1495" s="3"/>
      <c r="H1495" s="457"/>
      <c r="I1495" s="460"/>
    </row>
    <row r="1496" spans="6:9" s="2" customFormat="1" ht="12.75">
      <c r="F1496" s="3"/>
      <c r="G1496" s="3"/>
      <c r="H1496" s="457"/>
      <c r="I1496" s="460"/>
    </row>
    <row r="1497" spans="6:9" s="2" customFormat="1" ht="12.75">
      <c r="F1497" s="3"/>
      <c r="G1497" s="3"/>
      <c r="H1497" s="457"/>
      <c r="I1497" s="460"/>
    </row>
    <row r="1498" spans="6:9" s="2" customFormat="1" ht="12.75">
      <c r="F1498" s="3"/>
      <c r="G1498" s="3"/>
      <c r="H1498" s="457"/>
      <c r="I1498" s="460"/>
    </row>
    <row r="1499" spans="6:9" s="2" customFormat="1" ht="12.75">
      <c r="F1499" s="3"/>
      <c r="G1499" s="3"/>
      <c r="H1499" s="457"/>
      <c r="I1499" s="460"/>
    </row>
    <row r="1500" spans="6:9" s="2" customFormat="1" ht="12.75">
      <c r="F1500" s="3"/>
      <c r="G1500" s="3"/>
      <c r="H1500" s="457"/>
      <c r="I1500" s="460"/>
    </row>
    <row r="1501" spans="6:9" s="2" customFormat="1" ht="12.75">
      <c r="F1501" s="3"/>
      <c r="G1501" s="3"/>
      <c r="H1501" s="457"/>
      <c r="I1501" s="460"/>
    </row>
    <row r="1502" spans="6:9" s="2" customFormat="1" ht="12.75">
      <c r="F1502" s="3"/>
      <c r="G1502" s="3"/>
      <c r="H1502" s="457"/>
      <c r="I1502" s="460"/>
    </row>
    <row r="1503" spans="6:9" s="2" customFormat="1" ht="12.75">
      <c r="F1503" s="3"/>
      <c r="G1503" s="3"/>
      <c r="H1503" s="457"/>
      <c r="I1503" s="460"/>
    </row>
    <row r="1504" spans="6:9" s="2" customFormat="1" ht="12.75">
      <c r="F1504" s="3"/>
      <c r="G1504" s="3"/>
      <c r="H1504" s="457"/>
      <c r="I1504" s="460"/>
    </row>
    <row r="1505" spans="6:9" s="2" customFormat="1" ht="12.75">
      <c r="F1505" s="3"/>
      <c r="G1505" s="3"/>
      <c r="H1505" s="457"/>
      <c r="I1505" s="460"/>
    </row>
    <row r="1506" spans="6:9" s="2" customFormat="1" ht="12.75">
      <c r="F1506" s="3"/>
      <c r="G1506" s="3"/>
      <c r="H1506" s="457"/>
      <c r="I1506" s="460"/>
    </row>
    <row r="1507" spans="6:9" s="2" customFormat="1" ht="12.75">
      <c r="F1507" s="3"/>
      <c r="G1507" s="3"/>
      <c r="H1507" s="457"/>
      <c r="I1507" s="460"/>
    </row>
    <row r="1508" spans="6:9" s="2" customFormat="1" ht="12.75">
      <c r="F1508" s="3"/>
      <c r="G1508" s="3"/>
      <c r="H1508" s="457"/>
      <c r="I1508" s="460"/>
    </row>
    <row r="1509" spans="6:9" s="2" customFormat="1" ht="12.75">
      <c r="F1509" s="3"/>
      <c r="G1509" s="3"/>
      <c r="H1509" s="457"/>
      <c r="I1509" s="460"/>
    </row>
    <row r="1510" spans="6:9" s="2" customFormat="1" ht="12.75">
      <c r="F1510" s="3"/>
      <c r="G1510" s="3"/>
      <c r="H1510" s="457"/>
      <c r="I1510" s="460"/>
    </row>
    <row r="1511" spans="6:9" s="2" customFormat="1" ht="12.75">
      <c r="F1511" s="3"/>
      <c r="G1511" s="3"/>
      <c r="H1511" s="457"/>
      <c r="I1511" s="460"/>
    </row>
    <row r="1512" spans="6:9" s="2" customFormat="1" ht="12.75">
      <c r="F1512" s="3"/>
      <c r="G1512" s="3"/>
      <c r="H1512" s="457"/>
      <c r="I1512" s="460"/>
    </row>
    <row r="1513" spans="6:9" s="2" customFormat="1" ht="12.75">
      <c r="F1513" s="3"/>
      <c r="G1513" s="3"/>
      <c r="H1513" s="457"/>
      <c r="I1513" s="460"/>
    </row>
    <row r="1514" spans="6:9" s="2" customFormat="1" ht="12.75">
      <c r="F1514" s="3"/>
      <c r="G1514" s="3"/>
      <c r="H1514" s="457"/>
      <c r="I1514" s="460"/>
    </row>
    <row r="1515" spans="6:9" s="2" customFormat="1" ht="12.75">
      <c r="F1515" s="3"/>
      <c r="G1515" s="3"/>
      <c r="H1515" s="457"/>
      <c r="I1515" s="460"/>
    </row>
    <row r="1516" spans="6:9" s="2" customFormat="1" ht="12.75">
      <c r="F1516" s="3"/>
      <c r="G1516" s="3"/>
      <c r="H1516" s="457"/>
      <c r="I1516" s="460"/>
    </row>
    <row r="1517" spans="6:9" s="2" customFormat="1" ht="12.75">
      <c r="F1517" s="3"/>
      <c r="G1517" s="3"/>
      <c r="H1517" s="457"/>
      <c r="I1517" s="460"/>
    </row>
    <row r="1518" spans="6:9" s="2" customFormat="1" ht="12.75">
      <c r="F1518" s="3"/>
      <c r="G1518" s="3"/>
      <c r="H1518" s="457"/>
      <c r="I1518" s="460"/>
    </row>
    <row r="1519" spans="6:9" s="2" customFormat="1" ht="12.75">
      <c r="F1519" s="3"/>
      <c r="G1519" s="3"/>
      <c r="H1519" s="457"/>
      <c r="I1519" s="460"/>
    </row>
    <row r="1520" spans="6:9" s="2" customFormat="1" ht="12.75">
      <c r="F1520" s="3"/>
      <c r="G1520" s="3"/>
      <c r="H1520" s="457"/>
      <c r="I1520" s="460"/>
    </row>
    <row r="1521" spans="6:9" s="2" customFormat="1" ht="12.75">
      <c r="F1521" s="3"/>
      <c r="G1521" s="3"/>
      <c r="H1521" s="457"/>
      <c r="I1521" s="460"/>
    </row>
    <row r="1522" spans="6:9" s="2" customFormat="1" ht="12.75">
      <c r="F1522" s="3"/>
      <c r="G1522" s="3"/>
      <c r="H1522" s="457"/>
      <c r="I1522" s="460"/>
    </row>
    <row r="1523" spans="6:9" s="2" customFormat="1" ht="12.75">
      <c r="F1523" s="3"/>
      <c r="G1523" s="3"/>
      <c r="H1523" s="457"/>
      <c r="I1523" s="460"/>
    </row>
    <row r="1524" spans="6:9" s="2" customFormat="1" ht="12.75">
      <c r="F1524" s="3"/>
      <c r="G1524" s="3"/>
      <c r="H1524" s="457"/>
      <c r="I1524" s="460"/>
    </row>
    <row r="1525" spans="6:9" s="2" customFormat="1" ht="12.75">
      <c r="F1525" s="3"/>
      <c r="G1525" s="3"/>
      <c r="H1525" s="457"/>
      <c r="I1525" s="460"/>
    </row>
    <row r="1526" spans="6:9" s="2" customFormat="1" ht="12.75">
      <c r="F1526" s="3"/>
      <c r="G1526" s="3"/>
      <c r="H1526" s="457"/>
      <c r="I1526" s="460"/>
    </row>
    <row r="1527" spans="6:9" s="2" customFormat="1" ht="12.75">
      <c r="F1527" s="3"/>
      <c r="G1527" s="3"/>
      <c r="H1527" s="457"/>
      <c r="I1527" s="460"/>
    </row>
    <row r="1528" spans="6:9" s="2" customFormat="1" ht="12.75">
      <c r="F1528" s="3"/>
      <c r="G1528" s="3"/>
      <c r="H1528" s="457"/>
      <c r="I1528" s="460"/>
    </row>
    <row r="1529" spans="6:9" s="2" customFormat="1" ht="12.75">
      <c r="F1529" s="3"/>
      <c r="G1529" s="3"/>
      <c r="H1529" s="457"/>
      <c r="I1529" s="460"/>
    </row>
    <row r="1530" spans="6:9" s="2" customFormat="1" ht="12.75">
      <c r="F1530" s="3"/>
      <c r="G1530" s="3"/>
      <c r="H1530" s="457"/>
      <c r="I1530" s="460"/>
    </row>
    <row r="1531" spans="6:9" s="2" customFormat="1" ht="12.75">
      <c r="F1531" s="3"/>
      <c r="G1531" s="3"/>
      <c r="H1531" s="457"/>
      <c r="I1531" s="460"/>
    </row>
    <row r="1532" spans="6:9" s="2" customFormat="1" ht="12.75">
      <c r="F1532" s="3"/>
      <c r="G1532" s="3"/>
      <c r="H1532" s="457"/>
      <c r="I1532" s="460"/>
    </row>
    <row r="1533" spans="6:9" s="2" customFormat="1" ht="12.75">
      <c r="F1533" s="3"/>
      <c r="G1533" s="3"/>
      <c r="H1533" s="457"/>
      <c r="I1533" s="460"/>
    </row>
    <row r="1534" spans="6:9" s="2" customFormat="1" ht="12.75">
      <c r="F1534" s="3"/>
      <c r="G1534" s="3"/>
      <c r="H1534" s="457"/>
      <c r="I1534" s="460"/>
    </row>
    <row r="1535" spans="6:9" s="2" customFormat="1" ht="12.75">
      <c r="F1535" s="3"/>
      <c r="G1535" s="3"/>
      <c r="H1535" s="457"/>
      <c r="I1535" s="460"/>
    </row>
    <row r="1536" spans="6:9" s="2" customFormat="1" ht="12.75">
      <c r="F1536" s="3"/>
      <c r="G1536" s="3"/>
      <c r="H1536" s="457"/>
      <c r="I1536" s="460"/>
    </row>
    <row r="1537" spans="6:9" s="2" customFormat="1" ht="12.75">
      <c r="F1537" s="3"/>
      <c r="G1537" s="3"/>
      <c r="H1537" s="457"/>
      <c r="I1537" s="460"/>
    </row>
    <row r="1538" spans="6:9" s="2" customFormat="1" ht="12.75">
      <c r="F1538" s="3"/>
      <c r="G1538" s="3"/>
      <c r="H1538" s="457"/>
      <c r="I1538" s="460"/>
    </row>
    <row r="1539" spans="6:9" s="2" customFormat="1" ht="12.75">
      <c r="F1539" s="3"/>
      <c r="G1539" s="3"/>
      <c r="H1539" s="457"/>
      <c r="I1539" s="460"/>
    </row>
    <row r="1540" spans="6:9" s="2" customFormat="1" ht="12.75">
      <c r="F1540" s="3"/>
      <c r="G1540" s="3"/>
      <c r="H1540" s="457"/>
      <c r="I1540" s="460"/>
    </row>
    <row r="1541" spans="6:9" s="2" customFormat="1" ht="12.75">
      <c r="F1541" s="3"/>
      <c r="G1541" s="3"/>
      <c r="H1541" s="457"/>
      <c r="I1541" s="460"/>
    </row>
    <row r="1542" spans="6:9" s="2" customFormat="1" ht="12.75">
      <c r="F1542" s="3"/>
      <c r="G1542" s="3"/>
      <c r="H1542" s="457"/>
      <c r="I1542" s="460"/>
    </row>
    <row r="1543" spans="6:9" s="2" customFormat="1" ht="12.75">
      <c r="F1543" s="3"/>
      <c r="G1543" s="3"/>
      <c r="H1543" s="457"/>
      <c r="I1543" s="460"/>
    </row>
    <row r="1544" spans="6:9" s="2" customFormat="1" ht="12.75">
      <c r="F1544" s="3"/>
      <c r="G1544" s="3"/>
      <c r="H1544" s="457"/>
      <c r="I1544" s="460"/>
    </row>
    <row r="1545" spans="6:9" s="2" customFormat="1" ht="12.75">
      <c r="F1545" s="3"/>
      <c r="G1545" s="3"/>
      <c r="H1545" s="457"/>
      <c r="I1545" s="460"/>
    </row>
    <row r="1546" spans="6:9" s="2" customFormat="1" ht="12.75">
      <c r="F1546" s="3"/>
      <c r="G1546" s="3"/>
      <c r="H1546" s="457"/>
      <c r="I1546" s="460"/>
    </row>
    <row r="1547" spans="6:9" s="2" customFormat="1" ht="12.75">
      <c r="F1547" s="3"/>
      <c r="G1547" s="3"/>
      <c r="H1547" s="457"/>
      <c r="I1547" s="460"/>
    </row>
    <row r="1548" spans="6:9" s="2" customFormat="1" ht="12.75">
      <c r="F1548" s="3"/>
      <c r="G1548" s="3"/>
      <c r="H1548" s="457"/>
      <c r="I1548" s="460"/>
    </row>
    <row r="1549" spans="6:9" s="2" customFormat="1" ht="12.75">
      <c r="F1549" s="3"/>
      <c r="G1549" s="3"/>
      <c r="H1549" s="457"/>
      <c r="I1549" s="460"/>
    </row>
    <row r="1550" spans="6:9" s="2" customFormat="1" ht="12.75">
      <c r="F1550" s="3"/>
      <c r="G1550" s="3"/>
      <c r="H1550" s="457"/>
      <c r="I1550" s="460"/>
    </row>
    <row r="1551" spans="6:9" s="2" customFormat="1" ht="12.75">
      <c r="F1551" s="3"/>
      <c r="G1551" s="3"/>
      <c r="H1551" s="457"/>
      <c r="I1551" s="460"/>
    </row>
    <row r="1552" spans="6:9" s="2" customFormat="1" ht="12.75">
      <c r="F1552" s="3"/>
      <c r="G1552" s="3"/>
      <c r="H1552" s="457"/>
      <c r="I1552" s="460"/>
    </row>
    <row r="1553" spans="6:9" s="2" customFormat="1" ht="12.75">
      <c r="F1553" s="3"/>
      <c r="G1553" s="3"/>
      <c r="H1553" s="457"/>
      <c r="I1553" s="460"/>
    </row>
    <row r="1554" spans="6:9" s="2" customFormat="1" ht="12.75">
      <c r="F1554" s="3"/>
      <c r="G1554" s="3"/>
      <c r="H1554" s="457"/>
      <c r="I1554" s="460"/>
    </row>
    <row r="1555" spans="6:9" s="2" customFormat="1" ht="12.75">
      <c r="F1555" s="3"/>
      <c r="G1555" s="3"/>
      <c r="H1555" s="457"/>
      <c r="I1555" s="460"/>
    </row>
    <row r="1556" spans="6:9" s="2" customFormat="1" ht="12.75">
      <c r="F1556" s="3"/>
      <c r="G1556" s="3"/>
      <c r="H1556" s="457"/>
      <c r="I1556" s="460"/>
    </row>
    <row r="1557" spans="6:9" s="2" customFormat="1" ht="12.75">
      <c r="F1557" s="3"/>
      <c r="G1557" s="3"/>
      <c r="H1557" s="457"/>
      <c r="I1557" s="460"/>
    </row>
    <row r="1558" spans="6:9" s="2" customFormat="1" ht="12.75">
      <c r="F1558" s="3"/>
      <c r="G1558" s="3"/>
      <c r="H1558" s="457"/>
      <c r="I1558" s="460"/>
    </row>
    <row r="1559" spans="6:9" s="2" customFormat="1" ht="12.75">
      <c r="F1559" s="3"/>
      <c r="G1559" s="3"/>
      <c r="H1559" s="457"/>
      <c r="I1559" s="460"/>
    </row>
    <row r="1560" spans="6:9" s="2" customFormat="1" ht="12.75">
      <c r="F1560" s="3"/>
      <c r="G1560" s="3"/>
      <c r="H1560" s="457"/>
      <c r="I1560" s="460"/>
    </row>
    <row r="1561" spans="6:9" s="2" customFormat="1" ht="12.75">
      <c r="F1561" s="3"/>
      <c r="G1561" s="3"/>
      <c r="H1561" s="457"/>
      <c r="I1561" s="460"/>
    </row>
    <row r="1562" spans="6:9" s="2" customFormat="1" ht="12.75">
      <c r="F1562" s="3"/>
      <c r="G1562" s="3"/>
      <c r="H1562" s="457"/>
      <c r="I1562" s="460"/>
    </row>
    <row r="1563" spans="6:9" s="2" customFormat="1" ht="12.75">
      <c r="F1563" s="3"/>
      <c r="G1563" s="3"/>
      <c r="H1563" s="457"/>
      <c r="I1563" s="460"/>
    </row>
    <row r="1564" spans="6:9" s="2" customFormat="1" ht="12.75">
      <c r="F1564" s="3"/>
      <c r="G1564" s="3"/>
      <c r="H1564" s="457"/>
      <c r="I1564" s="460"/>
    </row>
    <row r="1565" spans="6:9" s="2" customFormat="1" ht="12.75">
      <c r="F1565" s="3"/>
      <c r="G1565" s="3"/>
      <c r="H1565" s="457"/>
      <c r="I1565" s="460"/>
    </row>
    <row r="1566" spans="6:9" s="2" customFormat="1" ht="12.75">
      <c r="F1566" s="3"/>
      <c r="G1566" s="3"/>
      <c r="H1566" s="457"/>
      <c r="I1566" s="460"/>
    </row>
    <row r="1567" spans="6:9" s="2" customFormat="1" ht="12.75">
      <c r="F1567" s="3"/>
      <c r="G1567" s="3"/>
      <c r="H1567" s="457"/>
      <c r="I1567" s="460"/>
    </row>
    <row r="1568" spans="6:9" s="2" customFormat="1" ht="12.75">
      <c r="F1568" s="3"/>
      <c r="G1568" s="3"/>
      <c r="H1568" s="457"/>
      <c r="I1568" s="460"/>
    </row>
    <row r="1569" spans="6:9" s="2" customFormat="1" ht="12.75">
      <c r="F1569" s="3"/>
      <c r="G1569" s="3"/>
      <c r="H1569" s="457"/>
      <c r="I1569" s="460"/>
    </row>
    <row r="1570" spans="6:9" s="2" customFormat="1" ht="12.75">
      <c r="F1570" s="3"/>
      <c r="G1570" s="3"/>
      <c r="H1570" s="457"/>
      <c r="I1570" s="460"/>
    </row>
    <row r="1571" spans="6:9" s="2" customFormat="1" ht="12.75">
      <c r="F1571" s="3"/>
      <c r="G1571" s="3"/>
      <c r="H1571" s="457"/>
      <c r="I1571" s="460"/>
    </row>
    <row r="1572" spans="6:9" s="2" customFormat="1" ht="12.75">
      <c r="F1572" s="3"/>
      <c r="G1572" s="3"/>
      <c r="H1572" s="457"/>
      <c r="I1572" s="460"/>
    </row>
    <row r="1573" spans="6:9" s="2" customFormat="1" ht="12.75">
      <c r="F1573" s="3"/>
      <c r="G1573" s="3"/>
      <c r="H1573" s="457"/>
      <c r="I1573" s="460"/>
    </row>
    <row r="1574" spans="6:9" s="2" customFormat="1" ht="12.75">
      <c r="F1574" s="3"/>
      <c r="G1574" s="3"/>
      <c r="H1574" s="457"/>
      <c r="I1574" s="460"/>
    </row>
    <row r="1575" spans="6:9" s="2" customFormat="1" ht="12.75">
      <c r="F1575" s="3"/>
      <c r="G1575" s="3"/>
      <c r="H1575" s="457"/>
      <c r="I1575" s="460"/>
    </row>
    <row r="1576" spans="6:9" s="2" customFormat="1" ht="12.75">
      <c r="F1576" s="3"/>
      <c r="G1576" s="3"/>
      <c r="H1576" s="457"/>
      <c r="I1576" s="460"/>
    </row>
    <row r="1577" spans="6:9" s="2" customFormat="1" ht="12.75">
      <c r="F1577" s="3"/>
      <c r="G1577" s="3"/>
      <c r="H1577" s="457"/>
      <c r="I1577" s="460"/>
    </row>
    <row r="1578" spans="6:9" s="2" customFormat="1" ht="12.75">
      <c r="F1578" s="3"/>
      <c r="G1578" s="3"/>
      <c r="H1578" s="457"/>
      <c r="I1578" s="460"/>
    </row>
    <row r="1579" spans="6:9" s="2" customFormat="1" ht="12.75">
      <c r="F1579" s="3"/>
      <c r="G1579" s="3"/>
      <c r="H1579" s="457"/>
      <c r="I1579" s="460"/>
    </row>
    <row r="1580" spans="6:9" s="2" customFormat="1" ht="12.75">
      <c r="F1580" s="3"/>
      <c r="G1580" s="3"/>
      <c r="H1580" s="457"/>
      <c r="I1580" s="460"/>
    </row>
    <row r="1581" spans="6:9" s="2" customFormat="1" ht="12.75">
      <c r="F1581" s="3"/>
      <c r="G1581" s="3"/>
      <c r="H1581" s="457"/>
      <c r="I1581" s="460"/>
    </row>
    <row r="1582" spans="6:9" s="2" customFormat="1" ht="12.75">
      <c r="F1582" s="3"/>
      <c r="G1582" s="3"/>
      <c r="H1582" s="457"/>
      <c r="I1582" s="460"/>
    </row>
    <row r="1583" spans="6:9" s="2" customFormat="1" ht="12.75">
      <c r="F1583" s="3"/>
      <c r="G1583" s="3"/>
      <c r="H1583" s="457"/>
      <c r="I1583" s="460"/>
    </row>
    <row r="1584" spans="6:9" s="2" customFormat="1" ht="12.75">
      <c r="F1584" s="3"/>
      <c r="G1584" s="3"/>
      <c r="H1584" s="457"/>
      <c r="I1584" s="460"/>
    </row>
    <row r="1585" spans="6:9" s="2" customFormat="1" ht="12.75">
      <c r="F1585" s="3"/>
      <c r="G1585" s="3"/>
      <c r="H1585" s="457"/>
      <c r="I1585" s="460"/>
    </row>
    <row r="1586" spans="6:9" s="2" customFormat="1" ht="12.75">
      <c r="F1586" s="3"/>
      <c r="G1586" s="3"/>
      <c r="H1586" s="457"/>
      <c r="I1586" s="460"/>
    </row>
    <row r="1587" spans="6:9" s="2" customFormat="1" ht="12.75">
      <c r="F1587" s="3"/>
      <c r="G1587" s="3"/>
      <c r="H1587" s="457"/>
      <c r="I1587" s="460"/>
    </row>
    <row r="1588" spans="6:9" s="2" customFormat="1" ht="12.75">
      <c r="F1588" s="3"/>
      <c r="G1588" s="3"/>
      <c r="H1588" s="457"/>
      <c r="I1588" s="460"/>
    </row>
    <row r="1589" spans="6:9" s="2" customFormat="1" ht="12.75">
      <c r="F1589" s="3"/>
      <c r="G1589" s="3"/>
      <c r="H1589" s="457"/>
      <c r="I1589" s="460"/>
    </row>
    <row r="1590" spans="6:9" s="2" customFormat="1" ht="12.75">
      <c r="F1590" s="3"/>
      <c r="G1590" s="3"/>
      <c r="H1590" s="457"/>
      <c r="I1590" s="460"/>
    </row>
    <row r="1591" spans="6:9" s="2" customFormat="1" ht="12.75">
      <c r="F1591" s="3"/>
      <c r="G1591" s="3"/>
      <c r="H1591" s="457"/>
      <c r="I1591" s="460"/>
    </row>
    <row r="1592" spans="6:9" s="2" customFormat="1" ht="12.75">
      <c r="F1592" s="3"/>
      <c r="G1592" s="3"/>
      <c r="H1592" s="457"/>
      <c r="I1592" s="460"/>
    </row>
    <row r="1593" spans="6:9" s="2" customFormat="1" ht="12.75">
      <c r="F1593" s="3"/>
      <c r="G1593" s="3"/>
      <c r="H1593" s="457"/>
      <c r="I1593" s="460"/>
    </row>
    <row r="1594" spans="6:9" s="2" customFormat="1" ht="12.75">
      <c r="F1594" s="3"/>
      <c r="G1594" s="3"/>
      <c r="H1594" s="457"/>
      <c r="I1594" s="460"/>
    </row>
    <row r="1595" spans="6:9" s="2" customFormat="1" ht="12.75">
      <c r="F1595" s="3"/>
      <c r="G1595" s="3"/>
      <c r="H1595" s="457"/>
      <c r="I1595" s="460"/>
    </row>
    <row r="1596" spans="6:9" s="2" customFormat="1" ht="12.75">
      <c r="F1596" s="3"/>
      <c r="G1596" s="3"/>
      <c r="H1596" s="457"/>
      <c r="I1596" s="460"/>
    </row>
    <row r="1597" spans="6:9" s="2" customFormat="1" ht="12.75">
      <c r="F1597" s="3"/>
      <c r="G1597" s="3"/>
      <c r="H1597" s="457"/>
      <c r="I1597" s="460"/>
    </row>
    <row r="1598" spans="6:9" s="2" customFormat="1" ht="12.75">
      <c r="F1598" s="3"/>
      <c r="G1598" s="3"/>
      <c r="H1598" s="457"/>
      <c r="I1598" s="460"/>
    </row>
    <row r="1599" spans="6:9" s="2" customFormat="1" ht="12.75">
      <c r="F1599" s="3"/>
      <c r="G1599" s="3"/>
      <c r="H1599" s="457"/>
      <c r="I1599" s="460"/>
    </row>
    <row r="1600" spans="6:9" s="2" customFormat="1" ht="12.75">
      <c r="F1600" s="3"/>
      <c r="G1600" s="3"/>
      <c r="H1600" s="457"/>
      <c r="I1600" s="460"/>
    </row>
    <row r="1601" spans="6:9" s="2" customFormat="1" ht="12.75">
      <c r="F1601" s="3"/>
      <c r="G1601" s="3"/>
      <c r="H1601" s="457"/>
      <c r="I1601" s="460"/>
    </row>
    <row r="1602" spans="6:9" s="2" customFormat="1" ht="12.75">
      <c r="F1602" s="3"/>
      <c r="G1602" s="3"/>
      <c r="H1602" s="457"/>
      <c r="I1602" s="460"/>
    </row>
    <row r="1603" spans="6:9" s="2" customFormat="1" ht="12.75">
      <c r="F1603" s="3"/>
      <c r="G1603" s="3"/>
      <c r="H1603" s="457"/>
      <c r="I1603" s="460"/>
    </row>
    <row r="1604" spans="6:9" s="2" customFormat="1" ht="12.75">
      <c r="F1604" s="3"/>
      <c r="G1604" s="3"/>
      <c r="H1604" s="457"/>
      <c r="I1604" s="460"/>
    </row>
    <row r="1605" spans="6:9" s="2" customFormat="1" ht="12.75">
      <c r="F1605" s="3"/>
      <c r="G1605" s="3"/>
      <c r="H1605" s="457"/>
      <c r="I1605" s="460"/>
    </row>
    <row r="1606" spans="6:9" s="2" customFormat="1" ht="12.75">
      <c r="F1606" s="3"/>
      <c r="G1606" s="3"/>
      <c r="H1606" s="457"/>
      <c r="I1606" s="460"/>
    </row>
    <row r="1607" spans="6:9" s="2" customFormat="1" ht="12.75">
      <c r="F1607" s="3"/>
      <c r="G1607" s="3"/>
      <c r="H1607" s="457"/>
      <c r="I1607" s="460"/>
    </row>
    <row r="1608" spans="6:9" s="2" customFormat="1" ht="12.75">
      <c r="F1608" s="3"/>
      <c r="G1608" s="3"/>
      <c r="H1608" s="457"/>
      <c r="I1608" s="460"/>
    </row>
    <row r="1609" spans="6:9" s="2" customFormat="1" ht="12.75">
      <c r="F1609" s="3"/>
      <c r="G1609" s="3"/>
      <c r="H1609" s="457"/>
      <c r="I1609" s="460"/>
    </row>
    <row r="1610" spans="6:9" s="2" customFormat="1" ht="12.75">
      <c r="F1610" s="3"/>
      <c r="G1610" s="3"/>
      <c r="H1610" s="457"/>
      <c r="I1610" s="460"/>
    </row>
    <row r="1611" spans="6:9" s="2" customFormat="1" ht="12.75">
      <c r="F1611" s="3"/>
      <c r="G1611" s="3"/>
      <c r="H1611" s="457"/>
      <c r="I1611" s="460"/>
    </row>
    <row r="1612" spans="6:9" s="2" customFormat="1" ht="12.75">
      <c r="F1612" s="3"/>
      <c r="G1612" s="3"/>
      <c r="H1612" s="457"/>
      <c r="I1612" s="460"/>
    </row>
    <row r="1613" spans="6:9" s="2" customFormat="1" ht="12.75">
      <c r="F1613" s="3"/>
      <c r="G1613" s="3"/>
      <c r="H1613" s="457"/>
      <c r="I1613" s="460"/>
    </row>
    <row r="1614" spans="6:9" s="2" customFormat="1" ht="12.75">
      <c r="F1614" s="3"/>
      <c r="G1614" s="3"/>
      <c r="H1614" s="457"/>
      <c r="I1614" s="460"/>
    </row>
    <row r="1615" spans="6:9" s="2" customFormat="1" ht="12.75">
      <c r="F1615" s="3"/>
      <c r="G1615" s="3"/>
      <c r="H1615" s="457"/>
      <c r="I1615" s="460"/>
    </row>
    <row r="1616" spans="6:9" s="2" customFormat="1" ht="12.75">
      <c r="F1616" s="3"/>
      <c r="G1616" s="3"/>
      <c r="H1616" s="457"/>
      <c r="I1616" s="460"/>
    </row>
    <row r="1617" spans="6:9" s="2" customFormat="1" ht="12.75">
      <c r="F1617" s="3"/>
      <c r="G1617" s="3"/>
      <c r="H1617" s="457"/>
      <c r="I1617" s="460"/>
    </row>
    <row r="1618" spans="6:9" s="2" customFormat="1" ht="12.75">
      <c r="F1618" s="3"/>
      <c r="G1618" s="3"/>
      <c r="H1618" s="457"/>
      <c r="I1618" s="460"/>
    </row>
    <row r="1619" spans="6:9" s="2" customFormat="1" ht="12.75">
      <c r="F1619" s="3"/>
      <c r="G1619" s="3"/>
      <c r="H1619" s="457"/>
      <c r="I1619" s="460"/>
    </row>
    <row r="1620" spans="6:9" s="2" customFormat="1" ht="12.75">
      <c r="F1620" s="3"/>
      <c r="G1620" s="3"/>
      <c r="H1620" s="457"/>
      <c r="I1620" s="460"/>
    </row>
    <row r="1621" spans="6:9" s="2" customFormat="1" ht="12.75">
      <c r="F1621" s="3"/>
      <c r="G1621" s="3"/>
      <c r="H1621" s="457"/>
      <c r="I1621" s="460"/>
    </row>
    <row r="1622" spans="6:9" s="2" customFormat="1" ht="12.75">
      <c r="F1622" s="3"/>
      <c r="G1622" s="3"/>
      <c r="H1622" s="457"/>
      <c r="I1622" s="460"/>
    </row>
    <row r="1623" spans="6:9" s="2" customFormat="1" ht="12.75">
      <c r="F1623" s="3"/>
      <c r="G1623" s="3"/>
      <c r="H1623" s="457"/>
      <c r="I1623" s="460"/>
    </row>
    <row r="1624" spans="6:9" s="2" customFormat="1" ht="12.75">
      <c r="F1624" s="3"/>
      <c r="G1624" s="3"/>
      <c r="H1624" s="457"/>
      <c r="I1624" s="460"/>
    </row>
    <row r="1625" spans="6:9" s="2" customFormat="1" ht="12.75">
      <c r="F1625" s="3"/>
      <c r="G1625" s="3"/>
      <c r="H1625" s="457"/>
      <c r="I1625" s="460"/>
    </row>
    <row r="1626" spans="6:9" s="2" customFormat="1" ht="12.75">
      <c r="F1626" s="3"/>
      <c r="G1626" s="3"/>
      <c r="H1626" s="457"/>
      <c r="I1626" s="460"/>
    </row>
    <row r="1627" spans="6:9" s="2" customFormat="1" ht="12.75">
      <c r="F1627" s="3"/>
      <c r="G1627" s="3"/>
      <c r="H1627" s="457"/>
      <c r="I1627" s="460"/>
    </row>
    <row r="1628" spans="6:9" s="2" customFormat="1" ht="12.75">
      <c r="F1628" s="3"/>
      <c r="G1628" s="3"/>
      <c r="H1628" s="457"/>
      <c r="I1628" s="460"/>
    </row>
    <row r="1629" spans="6:9" s="2" customFormat="1" ht="12.75">
      <c r="F1629" s="3"/>
      <c r="G1629" s="3"/>
      <c r="H1629" s="457"/>
      <c r="I1629" s="460"/>
    </row>
    <row r="1630" spans="6:9" s="2" customFormat="1" ht="12.75">
      <c r="F1630" s="3"/>
      <c r="G1630" s="3"/>
      <c r="H1630" s="457"/>
      <c r="I1630" s="460"/>
    </row>
    <row r="1631" spans="6:9" s="2" customFormat="1" ht="12.75">
      <c r="F1631" s="3"/>
      <c r="G1631" s="3"/>
      <c r="H1631" s="457"/>
      <c r="I1631" s="460"/>
    </row>
    <row r="1632" spans="6:9" s="2" customFormat="1" ht="12.75">
      <c r="F1632" s="3"/>
      <c r="G1632" s="3"/>
      <c r="H1632" s="457"/>
      <c r="I1632" s="460"/>
    </row>
    <row r="1633" spans="6:9" s="2" customFormat="1" ht="12.75">
      <c r="F1633" s="3"/>
      <c r="G1633" s="3"/>
      <c r="H1633" s="457"/>
      <c r="I1633" s="460"/>
    </row>
    <row r="1634" spans="6:9" s="2" customFormat="1" ht="12.75">
      <c r="F1634" s="3"/>
      <c r="G1634" s="3"/>
      <c r="H1634" s="457"/>
      <c r="I1634" s="460"/>
    </row>
    <row r="1635" spans="6:9" s="2" customFormat="1" ht="12.75">
      <c r="F1635" s="3"/>
      <c r="G1635" s="3"/>
      <c r="H1635" s="457"/>
      <c r="I1635" s="460"/>
    </row>
    <row r="1636" spans="6:9" s="2" customFormat="1" ht="12.75">
      <c r="F1636" s="3"/>
      <c r="G1636" s="3"/>
      <c r="H1636" s="457"/>
      <c r="I1636" s="460"/>
    </row>
    <row r="1637" spans="6:9" s="2" customFormat="1" ht="12.75">
      <c r="F1637" s="3"/>
      <c r="G1637" s="3"/>
      <c r="H1637" s="457"/>
      <c r="I1637" s="460"/>
    </row>
    <row r="1638" spans="6:9" s="2" customFormat="1" ht="12.75">
      <c r="F1638" s="3"/>
      <c r="G1638" s="3"/>
      <c r="H1638" s="457"/>
      <c r="I1638" s="460"/>
    </row>
    <row r="1639" spans="6:9" s="2" customFormat="1" ht="12.75">
      <c r="F1639" s="3"/>
      <c r="G1639" s="3"/>
      <c r="H1639" s="457"/>
      <c r="I1639" s="460"/>
    </row>
    <row r="1640" spans="6:9" s="2" customFormat="1" ht="12.75">
      <c r="F1640" s="3"/>
      <c r="G1640" s="3"/>
      <c r="H1640" s="457"/>
      <c r="I1640" s="460"/>
    </row>
    <row r="1641" spans="6:9" s="2" customFormat="1" ht="12.75">
      <c r="F1641" s="3"/>
      <c r="G1641" s="3"/>
      <c r="H1641" s="457"/>
      <c r="I1641" s="460"/>
    </row>
    <row r="1642" spans="6:9" s="2" customFormat="1" ht="12.75">
      <c r="F1642" s="3"/>
      <c r="G1642" s="3"/>
      <c r="H1642" s="457"/>
      <c r="I1642" s="460"/>
    </row>
    <row r="1643" spans="6:9" s="2" customFormat="1" ht="12.75">
      <c r="F1643" s="3"/>
      <c r="G1643" s="3"/>
      <c r="H1643" s="457"/>
      <c r="I1643" s="460"/>
    </row>
    <row r="1644" spans="6:9" s="2" customFormat="1" ht="12.75">
      <c r="F1644" s="3"/>
      <c r="G1644" s="3"/>
      <c r="H1644" s="457"/>
      <c r="I1644" s="460"/>
    </row>
    <row r="1645" spans="6:9" s="2" customFormat="1" ht="12.75">
      <c r="F1645" s="3"/>
      <c r="G1645" s="3"/>
      <c r="H1645" s="457"/>
      <c r="I1645" s="460"/>
    </row>
    <row r="1646" spans="6:9" s="2" customFormat="1" ht="12.75">
      <c r="F1646" s="3"/>
      <c r="G1646" s="3"/>
      <c r="H1646" s="457"/>
      <c r="I1646" s="460"/>
    </row>
    <row r="1647" spans="6:9" s="2" customFormat="1" ht="12.75">
      <c r="F1647" s="3"/>
      <c r="G1647" s="3"/>
      <c r="H1647" s="457"/>
      <c r="I1647" s="460"/>
    </row>
    <row r="1648" spans="6:9" s="2" customFormat="1" ht="12.75">
      <c r="F1648" s="3"/>
      <c r="G1648" s="3"/>
      <c r="H1648" s="457"/>
      <c r="I1648" s="460"/>
    </row>
    <row r="1649" spans="6:9" s="2" customFormat="1" ht="12.75">
      <c r="F1649" s="3"/>
      <c r="G1649" s="3"/>
      <c r="H1649" s="457"/>
      <c r="I1649" s="460"/>
    </row>
    <row r="1650" spans="6:9" s="2" customFormat="1" ht="12.75">
      <c r="F1650" s="3"/>
      <c r="G1650" s="3"/>
      <c r="H1650" s="457"/>
      <c r="I1650" s="460"/>
    </row>
    <row r="1651" spans="6:9" s="2" customFormat="1" ht="12.75">
      <c r="F1651" s="3"/>
      <c r="G1651" s="3"/>
      <c r="H1651" s="457"/>
      <c r="I1651" s="460"/>
    </row>
    <row r="1652" spans="6:9" s="2" customFormat="1" ht="12.75">
      <c r="F1652" s="3"/>
      <c r="G1652" s="3"/>
      <c r="H1652" s="457"/>
      <c r="I1652" s="460"/>
    </row>
    <row r="1653" spans="6:9" s="2" customFormat="1" ht="12.75">
      <c r="F1653" s="3"/>
      <c r="G1653" s="3"/>
      <c r="H1653" s="457"/>
      <c r="I1653" s="460"/>
    </row>
    <row r="1654" spans="6:9" s="2" customFormat="1" ht="12.75">
      <c r="F1654" s="3"/>
      <c r="G1654" s="3"/>
      <c r="H1654" s="457"/>
      <c r="I1654" s="460"/>
    </row>
    <row r="1655" spans="6:9" s="2" customFormat="1" ht="12.75">
      <c r="F1655" s="3"/>
      <c r="G1655" s="3"/>
      <c r="H1655" s="457"/>
      <c r="I1655" s="460"/>
    </row>
    <row r="1656" spans="6:9" s="2" customFormat="1" ht="12.75">
      <c r="F1656" s="3"/>
      <c r="G1656" s="3"/>
      <c r="H1656" s="457"/>
      <c r="I1656" s="460"/>
    </row>
    <row r="1657" spans="6:9" s="2" customFormat="1" ht="12.75">
      <c r="F1657" s="3"/>
      <c r="G1657" s="3"/>
      <c r="H1657" s="457"/>
      <c r="I1657" s="460"/>
    </row>
  </sheetData>
  <sheetProtection password="CE32" sheet="1" objects="1" scenarios="1"/>
  <mergeCells count="1">
    <mergeCell ref="N4:R4"/>
  </mergeCells>
  <printOptions verticalCentered="1"/>
  <pageMargins left="0" right="0" top="0.3937007874015748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Kluth</dc:creator>
  <cp:keywords/>
  <dc:description/>
  <cp:lastModifiedBy>Kluth</cp:lastModifiedBy>
  <cp:lastPrinted>2000-02-18T01:17:15Z</cp:lastPrinted>
  <dcterms:created xsi:type="dcterms:W3CDTF">1999-07-18T13:16:04Z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